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965" activeTab="0"/>
  </bookViews>
  <sheets>
    <sheet name="ПЛАН" sheetId="1" r:id="rId1"/>
    <sheet name="График (68)" sheetId="2" r:id="rId2"/>
  </sheets>
  <definedNames>
    <definedName name="_xlnm.Print_Titles" localSheetId="0">'ПЛАН'!$27:$30</definedName>
    <definedName name="_xlnm.Print_Area" localSheetId="0">'ПЛАН'!$A$1:$AD$112</definedName>
  </definedNames>
  <calcPr fullCalcOnLoad="1"/>
</workbook>
</file>

<file path=xl/sharedStrings.xml><?xml version="1.0" encoding="utf-8"?>
<sst xmlns="http://schemas.openxmlformats.org/spreadsheetml/2006/main" count="421" uniqueCount="199">
  <si>
    <t xml:space="preserve"> </t>
  </si>
  <si>
    <t>Московский государственный технический университет имени Н. Э. Баумана</t>
  </si>
  <si>
    <t xml:space="preserve">Факультет "Инженерный бизнес и менеджмент" </t>
  </si>
  <si>
    <t>УЧЕБНЫЙ ПЛАН</t>
  </si>
  <si>
    <t>Направление подготовки -  27.04.06 Организация и управление наукоемкими производствами</t>
  </si>
  <si>
    <t xml:space="preserve">Квалификация (степень) - магистр </t>
  </si>
  <si>
    <t>Срок обучения - 2 года</t>
  </si>
  <si>
    <t>III. ПЛАН УЧЕБНОГО ПРОЦЕССА</t>
  </si>
  <si>
    <t>№</t>
  </si>
  <si>
    <t>Наименование циклов, разделов, дисциплин</t>
  </si>
  <si>
    <t>Кафедра</t>
  </si>
  <si>
    <t>Трудоемкость циклов, разделов, дисциплин</t>
  </si>
  <si>
    <t>Виды и трудоемкость занятий</t>
  </si>
  <si>
    <t>Семестр 1 -</t>
  </si>
  <si>
    <t>недель</t>
  </si>
  <si>
    <t>Семестр 2 -</t>
  </si>
  <si>
    <t>Семестр 3 -</t>
  </si>
  <si>
    <t>Семестр 4 -</t>
  </si>
  <si>
    <t>Трудоемкость</t>
  </si>
  <si>
    <t>зач/   экз</t>
  </si>
  <si>
    <t>Общая,     з.е.</t>
  </si>
  <si>
    <t xml:space="preserve">Общая,    час </t>
  </si>
  <si>
    <t>Аудит,    час</t>
  </si>
  <si>
    <t>Лек</t>
  </si>
  <si>
    <t>Сем</t>
  </si>
  <si>
    <t>Лаб</t>
  </si>
  <si>
    <t>Сам</t>
  </si>
  <si>
    <t>з.е.</t>
  </si>
  <si>
    <t xml:space="preserve">час </t>
  </si>
  <si>
    <t>Ауд    час</t>
  </si>
  <si>
    <t>Сам    час</t>
  </si>
  <si>
    <t>час</t>
  </si>
  <si>
    <t>Б1</t>
  </si>
  <si>
    <t>Дисциплины (модули)</t>
  </si>
  <si>
    <t xml:space="preserve">Базовая часть </t>
  </si>
  <si>
    <t>Проектирование интегрированных научно-производственных структур</t>
  </si>
  <si>
    <t>ИБМ 6</t>
  </si>
  <si>
    <t>экз</t>
  </si>
  <si>
    <t>Организационно-экономическое проектирование конкурентной продукции</t>
  </si>
  <si>
    <t>ИБМ 3</t>
  </si>
  <si>
    <t>Организация и управление жизненным циклом наукоемкой продукции</t>
  </si>
  <si>
    <t>Организационно-экономическое моделирование</t>
  </si>
  <si>
    <t>ИБМ 2</t>
  </si>
  <si>
    <t xml:space="preserve">Вариативная часть </t>
  </si>
  <si>
    <t>Методология научного познания</t>
  </si>
  <si>
    <t>СГН 4</t>
  </si>
  <si>
    <t>зач</t>
  </si>
  <si>
    <t>7</t>
  </si>
  <si>
    <t>8</t>
  </si>
  <si>
    <t>9</t>
  </si>
  <si>
    <t>10</t>
  </si>
  <si>
    <t>11</t>
  </si>
  <si>
    <t>12</t>
  </si>
  <si>
    <t>13</t>
  </si>
  <si>
    <t xml:space="preserve">Дисциплины по выбору студента* </t>
  </si>
  <si>
    <t>16.1</t>
  </si>
  <si>
    <t>Блок дисциплин 1</t>
  </si>
  <si>
    <t>16.1.1</t>
  </si>
  <si>
    <t>16.1.2</t>
  </si>
  <si>
    <t>Контроллинг</t>
  </si>
  <si>
    <t>16.1.3</t>
  </si>
  <si>
    <t>16.1.4</t>
  </si>
  <si>
    <t>16.1.5</t>
  </si>
  <si>
    <t>кр</t>
  </si>
  <si>
    <t>16.1.6</t>
  </si>
  <si>
    <t>16.2</t>
  </si>
  <si>
    <t>Блок дисциплин 2</t>
  </si>
  <si>
    <t>16.2.1</t>
  </si>
  <si>
    <t>16.2.2</t>
  </si>
  <si>
    <t>Налоговое планирование</t>
  </si>
  <si>
    <t>16.2.3</t>
  </si>
  <si>
    <t>16.2.4</t>
  </si>
  <si>
    <t>Управление интеллектуальной собственностью</t>
  </si>
  <si>
    <t>16.2.5</t>
  </si>
  <si>
    <t>16.2.6</t>
  </si>
  <si>
    <t>16.3</t>
  </si>
  <si>
    <t>Блок дисциплин 3</t>
  </si>
  <si>
    <t>16.3.1</t>
  </si>
  <si>
    <t>16.3.2</t>
  </si>
  <si>
    <t>16.3.3</t>
  </si>
  <si>
    <t>16.3.4</t>
  </si>
  <si>
    <t>16.3.5</t>
  </si>
  <si>
    <t>16.3.6</t>
  </si>
  <si>
    <t>16.4</t>
  </si>
  <si>
    <t>Блок дисциплин 4</t>
  </si>
  <si>
    <t>16.4.1</t>
  </si>
  <si>
    <t>16.4.2</t>
  </si>
  <si>
    <t>16.4.3</t>
  </si>
  <si>
    <t>16.4.4</t>
  </si>
  <si>
    <t>16.4.5</t>
  </si>
  <si>
    <t>16.4.6</t>
  </si>
  <si>
    <t>Б2</t>
  </si>
  <si>
    <t>Практики, в том числе научно-исследовательская работа (НИР)</t>
  </si>
  <si>
    <t>1</t>
  </si>
  <si>
    <t>Учебная практика (практика по получению первичных профессиональных умений и навыков), в т.ч.</t>
  </si>
  <si>
    <t>1.1</t>
  </si>
  <si>
    <t>2</t>
  </si>
  <si>
    <t>Производственная практика (практика по получению профессиональных умений и опыта профессиональной деятельности), в т.ч.</t>
  </si>
  <si>
    <t>2.1</t>
  </si>
  <si>
    <t>Научно-исследовательская работа</t>
  </si>
  <si>
    <t>2.2</t>
  </si>
  <si>
    <t>2.3</t>
  </si>
  <si>
    <t>2.4</t>
  </si>
  <si>
    <t>Б3</t>
  </si>
  <si>
    <t>ГЭК</t>
  </si>
  <si>
    <t>IV. РАСПРЕДЕЛЕНИЕ ПО СЕМЕСТРАМ ТРУДОЕМКОСТИ  (ЧАС/НЕДЕЛЮ. З.Е.)</t>
  </si>
  <si>
    <t>Семестр 1</t>
  </si>
  <si>
    <t>Семестр 2</t>
  </si>
  <si>
    <t>Семестр 3</t>
  </si>
  <si>
    <t>Семестр 4</t>
  </si>
  <si>
    <t>Трудоемкость в неделю, час</t>
  </si>
  <si>
    <t>Аудиторные занятия в неделю, час</t>
  </si>
  <si>
    <t>Самостоятельная работа в неделю, час</t>
  </si>
  <si>
    <t>Количество курсовых работ</t>
  </si>
  <si>
    <t>Количество курсовых проектов</t>
  </si>
  <si>
    <t>Количество зачетов</t>
  </si>
  <si>
    <t>Количество экзаменов</t>
  </si>
  <si>
    <t>Трудоемкость в семестре, з.е. с учетом практики и ГИА</t>
  </si>
  <si>
    <t xml:space="preserve">Трудоемкость за учебный год, з.е. </t>
  </si>
  <si>
    <t>* Состав дисциплин по выбору студента формируется за полгода до начала соответствующего семестра</t>
  </si>
  <si>
    <t>Первый проректор - проректор по учебной работе</t>
  </si>
  <si>
    <t>Б.В. Падалкин</t>
  </si>
  <si>
    <t>И.Н. Омельченко</t>
  </si>
  <si>
    <t xml:space="preserve">Начальник УСП </t>
  </si>
  <si>
    <t>Т.А. Гузева</t>
  </si>
  <si>
    <t>Начальник УОТ</t>
  </si>
  <si>
    <t>Т.Ю. Цибизова</t>
  </si>
  <si>
    <t>I. КАЛЕНДАРНЫЙ УЧЕБНЫЙ ГРАФИК</t>
  </si>
  <si>
    <t>II. СВОДНЫЕ ДАННЫЕ ПО БЮДЖЕТУ ВРЕМЕНИ В НЕДЕЛЯХ</t>
  </si>
  <si>
    <t>Недели</t>
  </si>
  <si>
    <t>Т+Т/П</t>
  </si>
  <si>
    <t>Э</t>
  </si>
  <si>
    <t>П</t>
  </si>
  <si>
    <t>В</t>
  </si>
  <si>
    <t>К</t>
  </si>
  <si>
    <t>Итого</t>
  </si>
  <si>
    <t>Курс</t>
  </si>
  <si>
    <t>Т/П</t>
  </si>
  <si>
    <t>Т</t>
  </si>
  <si>
    <t>– Теоретические занятия</t>
  </si>
  <si>
    <t xml:space="preserve"> – Теоретические занятия вместе с распределенной практикой</t>
  </si>
  <si>
    <t>– Экзаменационная сессия</t>
  </si>
  <si>
    <t>– Практика</t>
  </si>
  <si>
    <t>– Подготовка, защита выпускной квалификационной работы</t>
  </si>
  <si>
    <t>– Каникулы</t>
  </si>
  <si>
    <t>Организация банковского обслуживания наукоемких производств</t>
  </si>
  <si>
    <t>ИБМ 5</t>
  </si>
  <si>
    <t>Математические и интегральные методы в управлении финансами</t>
  </si>
  <si>
    <t>Управление финансами наукоемких предприятий</t>
  </si>
  <si>
    <t>Рынок ценных бумаг</t>
  </si>
  <si>
    <t>Организация налогового планирования высокотехнологичных предприятий</t>
  </si>
  <si>
    <t>Модели прогнозирования стоимости предприятия</t>
  </si>
  <si>
    <t>Правовое регулирование деятельности наукоемких предприятий</t>
  </si>
  <si>
    <t>ИБМ5</t>
  </si>
  <si>
    <t>Управление наукоемкими технологиями финансовых организаций</t>
  </si>
  <si>
    <t>14</t>
  </si>
  <si>
    <t>Управление инвестициями</t>
  </si>
  <si>
    <t>Управление инвестиционными организациями</t>
  </si>
  <si>
    <t>Управление инвестициями. Курсовая работа</t>
  </si>
  <si>
    <t xml:space="preserve">Кафедра    "Финансы"   (ИБМ-5)  </t>
  </si>
  <si>
    <t>Е.В. Соколов</t>
  </si>
  <si>
    <t>Оценка стоимости технологий</t>
  </si>
  <si>
    <t>Оценка стоимости технологий. Курсовая работа</t>
  </si>
  <si>
    <t>Финансирование наукоемких предприятий</t>
  </si>
  <si>
    <t>Управление проектами</t>
  </si>
  <si>
    <t>Аудит наукоемких предприятий</t>
  </si>
  <si>
    <t>Финансирование наукоемких предприятий. Курсовая работа</t>
  </si>
  <si>
    <t>Управление проектами. Курсовая работа</t>
  </si>
  <si>
    <t>Финансовые технологии управления медицинскими услугами. Курсовая работа</t>
  </si>
  <si>
    <t>Бухгалтерский учет бюджетных учреждений</t>
  </si>
  <si>
    <t>Финансовые технологии управления медицинскими услугами</t>
  </si>
  <si>
    <t>Бухгалтерский учет бюджетных учреждений. Курсовая работа</t>
  </si>
  <si>
    <t>Медицинское право</t>
  </si>
  <si>
    <t>Особенности управления бюджетными предприятиями</t>
  </si>
  <si>
    <t>Финансирование и инвестирование наукоемких предприятий. Курсовая работа</t>
  </si>
  <si>
    <t>Финансирование и инвестирование наукоемких предприятий</t>
  </si>
  <si>
    <t>Государственная итоговая аттестация</t>
  </si>
  <si>
    <t>Л2</t>
  </si>
  <si>
    <t>Иностранный язык</t>
  </si>
  <si>
    <t>Управление инвестиционными организациями. Курсовая работа</t>
  </si>
  <si>
    <t>Форма обучения - очная</t>
  </si>
  <si>
    <t>Год начала подготовки: 2016</t>
  </si>
  <si>
    <t>Подготовка и защита ВКР на ГЭК</t>
  </si>
  <si>
    <t>Декан факультета  ИБМ</t>
  </si>
  <si>
    <t>Заведующий кафедрой  ИБМ-5</t>
  </si>
  <si>
    <t>Экономика и управление инвистиционными проектами</t>
  </si>
  <si>
    <t>Организационно-управленческая практика</t>
  </si>
  <si>
    <t xml:space="preserve">Педагогическая практика </t>
  </si>
  <si>
    <t xml:space="preserve">Производственная практика </t>
  </si>
  <si>
    <t xml:space="preserve">Преддипломная практика </t>
  </si>
  <si>
    <t>Магистерская программа -  Управление инвестициями наукоемких предприятий</t>
  </si>
  <si>
    <t>Утвержден</t>
  </si>
  <si>
    <t xml:space="preserve">Ученым советом </t>
  </si>
  <si>
    <t>МГТУ им. Н. Э. Баумана</t>
  </si>
  <si>
    <r>
      <t>Протокол №</t>
    </r>
    <r>
      <rPr>
        <b/>
        <i/>
        <u val="single"/>
        <sz val="48"/>
        <rFont val="Arial"/>
        <family val="2"/>
      </rPr>
      <t xml:space="preserve"> </t>
    </r>
    <r>
      <rPr>
        <i/>
        <u val="single"/>
        <sz val="48"/>
        <rFont val="Arial"/>
        <family val="2"/>
      </rPr>
      <t>8</t>
    </r>
    <r>
      <rPr>
        <b/>
        <i/>
        <u val="single"/>
        <sz val="48"/>
        <rFont val="Arial"/>
        <family val="2"/>
      </rPr>
      <t xml:space="preserve"> </t>
    </r>
  </si>
  <si>
    <t xml:space="preserve"> 23  мая 2016 г.</t>
  </si>
  <si>
    <t>Ректор МГТУ им. Н. Э. Баумана</t>
  </si>
  <si>
    <t>____________А.А. Александров</t>
  </si>
  <si>
    <t>Федеральное государственное бюджетное образовательное учреждение высшего образования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</si>
</sst>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24"/>
      <name val="Arial Cyr"/>
      <family val="0"/>
    </font>
    <font>
      <sz val="48"/>
      <name val="Arial Cyr"/>
      <family val="0"/>
    </font>
    <font>
      <b/>
      <sz val="36"/>
      <name val="Arial"/>
      <family val="2"/>
    </font>
    <font>
      <sz val="40"/>
      <name val="Arial Cyr"/>
      <family val="2"/>
    </font>
    <font>
      <b/>
      <sz val="40"/>
      <name val="Arial"/>
      <family val="2"/>
    </font>
    <font>
      <b/>
      <sz val="24"/>
      <name val="Arial"/>
      <family val="2"/>
    </font>
    <font>
      <sz val="36"/>
      <name val="Arial"/>
      <family val="2"/>
    </font>
    <font>
      <sz val="40"/>
      <name val="Arial"/>
      <family val="2"/>
    </font>
    <font>
      <sz val="28"/>
      <name val="Arial"/>
      <family val="2"/>
    </font>
    <font>
      <sz val="36"/>
      <name val="Arial Cyr"/>
      <family val="0"/>
    </font>
    <font>
      <i/>
      <sz val="36"/>
      <name val="Arial"/>
      <family val="2"/>
    </font>
    <font>
      <i/>
      <sz val="40"/>
      <name val="Arial"/>
      <family val="2"/>
    </font>
    <font>
      <sz val="11"/>
      <name val="Arial Cyr"/>
      <family val="0"/>
    </font>
    <font>
      <sz val="2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 Cyr"/>
      <family val="2"/>
    </font>
    <font>
      <b/>
      <sz val="40"/>
      <name val="Arial Cyr"/>
      <family val="2"/>
    </font>
    <font>
      <b/>
      <sz val="22"/>
      <name val="Arial Cyr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24"/>
      <name val="Arial Cyr"/>
      <family val="0"/>
    </font>
    <font>
      <b/>
      <sz val="26"/>
      <name val="Arial Cyr"/>
      <family val="0"/>
    </font>
    <font>
      <sz val="15"/>
      <name val="Arial Cyr"/>
      <family val="0"/>
    </font>
    <font>
      <sz val="16"/>
      <name val="Arial Cyr"/>
      <family val="0"/>
    </font>
    <font>
      <b/>
      <sz val="48"/>
      <name val="Arial Cyr"/>
      <family val="0"/>
    </font>
    <font>
      <b/>
      <sz val="16"/>
      <name val="Arial Cyr"/>
      <family val="2"/>
    </font>
    <font>
      <b/>
      <sz val="90"/>
      <name val="Arial Cyr"/>
      <family val="0"/>
    </font>
    <font>
      <b/>
      <sz val="24"/>
      <color indexed="9"/>
      <name val="Arial Cyr"/>
      <family val="0"/>
    </font>
    <font>
      <b/>
      <sz val="72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sz val="7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Times New Roman"/>
      <family val="1"/>
    </font>
    <font>
      <sz val="20"/>
      <name val="Arial Cyr"/>
      <family val="2"/>
    </font>
    <font>
      <b/>
      <sz val="48"/>
      <name val="Arial"/>
      <family val="2"/>
    </font>
    <font>
      <sz val="48"/>
      <name val="Arial"/>
      <family val="2"/>
    </font>
    <font>
      <b/>
      <i/>
      <sz val="36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i/>
      <u val="single"/>
      <sz val="48"/>
      <name val="Arial"/>
      <family val="2"/>
    </font>
    <font>
      <i/>
      <u val="single"/>
      <sz val="48"/>
      <name val="Arial"/>
      <family val="2"/>
    </font>
    <font>
      <sz val="8"/>
      <color indexed="8"/>
      <name val="Calibri"/>
      <family val="2"/>
    </font>
    <font>
      <b/>
      <sz val="48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48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</borders>
  <cellStyleXfs count="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78" fillId="2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78" fillId="2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7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78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7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78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8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8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8" fillId="43" borderId="0" applyNumberFormat="0" applyBorder="0" applyAlignment="0" applyProtection="0"/>
    <xf numFmtId="0" fontId="37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8" fillId="45" borderId="0" applyNumberFormat="0" applyBorder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7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79" fillId="50" borderId="1" applyNumberFormat="0" applyAlignment="0" applyProtection="0"/>
    <xf numFmtId="0" fontId="38" fillId="13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51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80" fillId="52" borderId="3" applyNumberFormat="0" applyAlignment="0" applyProtection="0"/>
    <xf numFmtId="0" fontId="39" fillId="53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4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3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39" fillId="54" borderId="4" applyNumberFormat="0" applyAlignment="0" applyProtection="0"/>
    <xf numFmtId="0" fontId="81" fillId="52" borderId="1" applyNumberFormat="0" applyAlignment="0" applyProtection="0"/>
    <xf numFmtId="0" fontId="40" fillId="53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4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3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0" fontId="40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83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84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6" fillId="55" borderId="16" applyNumberFormat="0" applyAlignment="0" applyProtection="0"/>
    <xf numFmtId="0" fontId="45" fillId="56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7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6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45" fillId="57" borderId="17" applyNumberFormat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61" borderId="0" applyNumberFormat="0" applyBorder="0" applyAlignment="0" applyProtection="0"/>
    <xf numFmtId="0" fontId="48" fillId="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2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63" borderId="18" applyNumberFormat="0" applyFont="0" applyAlignment="0" applyProtection="0"/>
    <xf numFmtId="0" fontId="2" fillId="64" borderId="19" applyNumberFormat="0" applyFon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4" borderId="19" applyNumberFormat="0" applyFont="0" applyAlignment="0" applyProtection="0"/>
    <xf numFmtId="0" fontId="2" fillId="64" borderId="19" applyNumberFormat="0" applyFont="0" applyAlignment="0" applyProtection="0"/>
    <xf numFmtId="0" fontId="2" fillId="65" borderId="19" applyNumberFormat="0" applyAlignment="0" applyProtection="0"/>
    <xf numFmtId="0" fontId="2" fillId="64" borderId="19" applyNumberFormat="0" applyFon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0" fontId="2" fillId="65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66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3" fillId="0" borderId="0" xfId="604" applyFont="1" applyAlignment="1">
      <alignment vertical="center"/>
      <protection/>
    </xf>
    <xf numFmtId="0" fontId="3" fillId="0" borderId="0" xfId="604" applyFont="1" applyAlignment="1">
      <alignment vertical="center" wrapText="1"/>
      <protection/>
    </xf>
    <xf numFmtId="1" fontId="3" fillId="0" borderId="0" xfId="604" applyNumberFormat="1" applyFont="1" applyAlignment="1">
      <alignment vertical="center" wrapText="1"/>
      <protection/>
    </xf>
    <xf numFmtId="0" fontId="4" fillId="0" borderId="0" xfId="604" applyFont="1" applyAlignment="1">
      <alignment vertical="center" wrapText="1"/>
      <protection/>
    </xf>
    <xf numFmtId="49" fontId="3" fillId="0" borderId="0" xfId="604" applyNumberFormat="1" applyFont="1" applyAlignment="1">
      <alignment vertical="center"/>
      <protection/>
    </xf>
    <xf numFmtId="0" fontId="5" fillId="0" borderId="0" xfId="604" applyFont="1" applyAlignment="1">
      <alignment vertical="center"/>
      <protection/>
    </xf>
    <xf numFmtId="0" fontId="5" fillId="0" borderId="0" xfId="604" applyFont="1" applyAlignment="1">
      <alignment vertical="center" wrapText="1"/>
      <protection/>
    </xf>
    <xf numFmtId="0" fontId="5" fillId="0" borderId="0" xfId="604" applyFont="1" applyAlignment="1">
      <alignment horizontal="center" vertical="center"/>
      <protection/>
    </xf>
    <xf numFmtId="0" fontId="5" fillId="0" borderId="0" xfId="604" applyFont="1" applyAlignment="1">
      <alignment horizontal="left" vertical="center"/>
      <protection/>
    </xf>
    <xf numFmtId="1" fontId="5" fillId="0" borderId="22" xfId="604" applyNumberFormat="1" applyFont="1" applyBorder="1" applyAlignment="1">
      <alignment horizontal="left" vertical="center"/>
      <protection/>
    </xf>
    <xf numFmtId="1" fontId="5" fillId="0" borderId="0" xfId="604" applyNumberFormat="1" applyFont="1" applyBorder="1" applyAlignment="1">
      <alignment horizontal="left" vertical="center"/>
      <protection/>
    </xf>
    <xf numFmtId="49" fontId="5" fillId="0" borderId="0" xfId="604" applyNumberFormat="1" applyFont="1" applyAlignment="1">
      <alignment vertical="center"/>
      <protection/>
    </xf>
    <xf numFmtId="0" fontId="5" fillId="0" borderId="0" xfId="604" applyFont="1" applyFill="1" applyAlignment="1">
      <alignment vertical="center"/>
      <protection/>
    </xf>
    <xf numFmtId="0" fontId="5" fillId="0" borderId="22" xfId="604" applyFont="1" applyBorder="1" applyAlignment="1">
      <alignment horizontal="left" vertical="center"/>
      <protection/>
    </xf>
    <xf numFmtId="0" fontId="5" fillId="0" borderId="0" xfId="604" applyFont="1" applyBorder="1" applyAlignment="1">
      <alignment horizontal="left" vertical="center"/>
      <protection/>
    </xf>
    <xf numFmtId="1" fontId="5" fillId="0" borderId="0" xfId="604" applyNumberFormat="1" applyFont="1" applyAlignment="1">
      <alignment vertical="center" wrapText="1"/>
      <protection/>
    </xf>
    <xf numFmtId="0" fontId="5" fillId="0" borderId="0" xfId="604" applyFont="1" applyBorder="1" applyAlignment="1">
      <alignment vertical="center" wrapText="1"/>
      <protection/>
    </xf>
    <xf numFmtId="0" fontId="5" fillId="0" borderId="22" xfId="604" applyNumberFormat="1" applyFont="1" applyBorder="1" applyAlignment="1">
      <alignment horizontal="left"/>
      <protection/>
    </xf>
    <xf numFmtId="0" fontId="5" fillId="0" borderId="22" xfId="604" applyFont="1" applyBorder="1" applyAlignment="1">
      <alignment horizontal="center"/>
      <protection/>
    </xf>
    <xf numFmtId="1" fontId="5" fillId="0" borderId="0" xfId="604" applyNumberFormat="1" applyFont="1" applyBorder="1" applyAlignment="1">
      <alignment vertical="center" wrapText="1"/>
      <protection/>
    </xf>
    <xf numFmtId="1" fontId="5" fillId="0" borderId="0" xfId="604" applyNumberFormat="1" applyFont="1" applyBorder="1" applyAlignment="1">
      <alignment vertical="center"/>
      <protection/>
    </xf>
    <xf numFmtId="0" fontId="5" fillId="0" borderId="0" xfId="604" applyNumberFormat="1" applyFont="1" applyAlignment="1">
      <alignment horizontal="center"/>
      <protection/>
    </xf>
    <xf numFmtId="0" fontId="5" fillId="0" borderId="0" xfId="604" applyFont="1" applyAlignment="1">
      <alignment horizontal="center"/>
      <protection/>
    </xf>
    <xf numFmtId="0" fontId="5" fillId="0" borderId="0" xfId="604" applyFont="1" applyBorder="1" applyAlignment="1">
      <alignment horizontal="center"/>
      <protection/>
    </xf>
    <xf numFmtId="0" fontId="3" fillId="0" borderId="0" xfId="604" applyFont="1" applyAlignment="1">
      <alignment vertical="center"/>
      <protection/>
    </xf>
    <xf numFmtId="1" fontId="6" fillId="0" borderId="0" xfId="604" applyNumberFormat="1" applyFont="1" applyFill="1" applyBorder="1" applyAlignment="1">
      <alignment horizontal="center" vertical="center"/>
      <protection/>
    </xf>
    <xf numFmtId="0" fontId="7" fillId="0" borderId="0" xfId="604" applyFont="1" applyAlignment="1">
      <alignment vertical="center"/>
      <protection/>
    </xf>
    <xf numFmtId="0" fontId="8" fillId="0" borderId="0" xfId="604" applyFont="1" applyFill="1" applyAlignment="1">
      <alignment vertical="center"/>
      <protection/>
    </xf>
    <xf numFmtId="0" fontId="9" fillId="0" borderId="0" xfId="604" applyFont="1" applyFill="1" applyAlignment="1">
      <alignment vertical="center"/>
      <protection/>
    </xf>
    <xf numFmtId="1" fontId="8" fillId="0" borderId="0" xfId="604" applyNumberFormat="1" applyFont="1" applyFill="1" applyBorder="1" applyAlignment="1">
      <alignment horizontal="center" vertical="center"/>
      <protection/>
    </xf>
    <xf numFmtId="49" fontId="8" fillId="0" borderId="0" xfId="604" applyNumberFormat="1" applyFont="1" applyFill="1" applyBorder="1" applyAlignment="1" applyProtection="1">
      <alignment horizontal="center" vertical="center"/>
      <protection/>
    </xf>
    <xf numFmtId="0" fontId="10" fillId="0" borderId="0" xfId="604" applyFont="1" applyFill="1" applyAlignment="1">
      <alignment vertical="center"/>
      <protection/>
    </xf>
    <xf numFmtId="0" fontId="13" fillId="0" borderId="0" xfId="604" applyFont="1" applyFill="1" applyAlignment="1">
      <alignment vertical="center"/>
      <protection/>
    </xf>
    <xf numFmtId="0" fontId="10" fillId="0" borderId="0" xfId="604" applyFont="1" applyAlignment="1">
      <alignment vertical="center"/>
      <protection/>
    </xf>
    <xf numFmtId="0" fontId="11" fillId="0" borderId="0" xfId="604" applyFont="1" applyFill="1" applyAlignment="1">
      <alignment vertical="center"/>
      <protection/>
    </xf>
    <xf numFmtId="0" fontId="11" fillId="0" borderId="0" xfId="604" applyFont="1" applyFill="1" applyBorder="1" applyAlignment="1">
      <alignment vertical="center"/>
      <protection/>
    </xf>
    <xf numFmtId="0" fontId="8" fillId="0" borderId="0" xfId="604" applyFont="1" applyFill="1" applyBorder="1" applyAlignment="1">
      <alignment vertical="center"/>
      <protection/>
    </xf>
    <xf numFmtId="0" fontId="16" fillId="0" borderId="0" xfId="604" applyFont="1" applyAlignment="1">
      <alignment vertical="center"/>
      <protection/>
    </xf>
    <xf numFmtId="0" fontId="18" fillId="0" borderId="23" xfId="604" applyFont="1" applyBorder="1" applyAlignment="1">
      <alignment horizontal="center" vertical="center" wrapText="1"/>
      <protection/>
    </xf>
    <xf numFmtId="0" fontId="18" fillId="0" borderId="24" xfId="604" applyFont="1" applyBorder="1" applyAlignment="1">
      <alignment horizontal="center" vertical="center" wrapText="1"/>
      <protection/>
    </xf>
    <xf numFmtId="0" fontId="18" fillId="0" borderId="25" xfId="604" applyFont="1" applyBorder="1" applyAlignment="1">
      <alignment horizontal="center" vertical="center" wrapText="1"/>
      <protection/>
    </xf>
    <xf numFmtId="0" fontId="23" fillId="0" borderId="26" xfId="604" applyFont="1" applyBorder="1" applyAlignment="1">
      <alignment horizontal="center" vertical="center" wrapText="1"/>
      <protection/>
    </xf>
    <xf numFmtId="0" fontId="23" fillId="0" borderId="27" xfId="604" applyFont="1" applyBorder="1" applyAlignment="1">
      <alignment horizontal="center" vertical="center" wrapText="1"/>
      <protection/>
    </xf>
    <xf numFmtId="0" fontId="23" fillId="0" borderId="28" xfId="604" applyFont="1" applyBorder="1" applyAlignment="1">
      <alignment horizontal="center" vertical="center" wrapText="1"/>
      <protection/>
    </xf>
    <xf numFmtId="0" fontId="3" fillId="0" borderId="0" xfId="604" applyFont="1" applyBorder="1" applyAlignment="1">
      <alignment vertical="center" wrapText="1"/>
      <protection/>
    </xf>
    <xf numFmtId="1" fontId="3" fillId="0" borderId="0" xfId="604" applyNumberFormat="1" applyFont="1" applyBorder="1" applyAlignment="1">
      <alignment vertical="center" wrapText="1"/>
      <protection/>
    </xf>
    <xf numFmtId="0" fontId="25" fillId="0" borderId="0" xfId="604" applyFont="1" applyBorder="1" applyAlignment="1">
      <alignment horizontal="center" vertical="center"/>
      <protection/>
    </xf>
    <xf numFmtId="0" fontId="3" fillId="0" borderId="0" xfId="604" applyFont="1" applyBorder="1" applyAlignment="1">
      <alignment vertical="center"/>
      <protection/>
    </xf>
    <xf numFmtId="0" fontId="26" fillId="0" borderId="0" xfId="604" applyFont="1" applyAlignment="1">
      <alignment horizontal="center" vertical="center"/>
      <protection/>
    </xf>
    <xf numFmtId="0" fontId="27" fillId="0" borderId="0" xfId="604" applyFont="1" applyAlignment="1">
      <alignment horizontal="center" vertical="center"/>
      <protection/>
    </xf>
    <xf numFmtId="0" fontId="27" fillId="0" borderId="0" xfId="604" applyFont="1" applyAlignment="1">
      <alignment horizontal="left" vertical="center"/>
      <protection/>
    </xf>
    <xf numFmtId="1" fontId="27" fillId="0" borderId="0" xfId="604" applyNumberFormat="1" applyFont="1" applyAlignment="1">
      <alignment horizontal="center" vertical="center"/>
      <protection/>
    </xf>
    <xf numFmtId="0" fontId="28" fillId="0" borderId="0" xfId="604" applyFont="1" applyAlignment="1">
      <alignment vertical="center"/>
      <protection/>
    </xf>
    <xf numFmtId="0" fontId="28" fillId="0" borderId="0" xfId="604" applyFont="1" applyAlignment="1">
      <alignment horizontal="center" vertical="center"/>
      <protection/>
    </xf>
    <xf numFmtId="0" fontId="25" fillId="0" borderId="0" xfId="604" applyFont="1" applyAlignment="1">
      <alignment horizontal="left" vertical="center"/>
      <protection/>
    </xf>
    <xf numFmtId="0" fontId="29" fillId="0" borderId="0" xfId="604" applyFont="1" applyAlignment="1">
      <alignment horizontal="center" vertical="center"/>
      <protection/>
    </xf>
    <xf numFmtId="0" fontId="3" fillId="0" borderId="0" xfId="604" applyFont="1" applyFill="1" applyAlignment="1">
      <alignment vertical="center"/>
      <protection/>
    </xf>
    <xf numFmtId="0" fontId="3" fillId="0" borderId="0" xfId="604" applyFont="1" applyFill="1" applyBorder="1" applyAlignment="1">
      <alignment vertical="center"/>
      <protection/>
    </xf>
    <xf numFmtId="0" fontId="27" fillId="0" borderId="0" xfId="604" applyFont="1" applyFill="1" applyAlignment="1">
      <alignment horizontal="center" vertical="center"/>
      <protection/>
    </xf>
    <xf numFmtId="0" fontId="29" fillId="0" borderId="0" xfId="604" applyFont="1" applyFill="1" applyAlignment="1">
      <alignment horizontal="center" vertical="center"/>
      <protection/>
    </xf>
    <xf numFmtId="1" fontId="27" fillId="0" borderId="0" xfId="604" applyNumberFormat="1" applyFont="1" applyFill="1" applyAlignment="1">
      <alignment horizontal="center" vertical="center"/>
      <protection/>
    </xf>
    <xf numFmtId="0" fontId="3" fillId="0" borderId="0" xfId="604" applyFont="1" applyFill="1" applyAlignment="1">
      <alignment vertical="center" wrapText="1"/>
      <protection/>
    </xf>
    <xf numFmtId="0" fontId="30" fillId="0" borderId="0" xfId="604" applyFont="1" applyFill="1" applyAlignment="1">
      <alignment horizontal="center" vertical="center"/>
      <protection/>
    </xf>
    <xf numFmtId="49" fontId="3" fillId="0" borderId="0" xfId="604" applyNumberFormat="1" applyFont="1" applyFill="1" applyBorder="1" applyAlignment="1">
      <alignment vertical="center"/>
      <protection/>
    </xf>
    <xf numFmtId="0" fontId="31" fillId="0" borderId="0" xfId="604" applyFont="1" applyFill="1" applyAlignment="1">
      <alignment horizontal="center" vertical="center"/>
      <protection/>
    </xf>
    <xf numFmtId="1" fontId="32" fillId="0" borderId="0" xfId="604" applyNumberFormat="1" applyFont="1" applyFill="1" applyBorder="1" applyAlignment="1">
      <alignment horizontal="center" vertical="center"/>
      <protection/>
    </xf>
    <xf numFmtId="1" fontId="4" fillId="0" borderId="0" xfId="604" applyNumberFormat="1" applyFont="1" applyAlignment="1">
      <alignment vertical="center" wrapText="1"/>
      <protection/>
    </xf>
    <xf numFmtId="0" fontId="33" fillId="0" borderId="0" xfId="604" applyFont="1" applyFill="1" applyAlignment="1">
      <alignment horizontal="center" vertical="center"/>
      <protection/>
    </xf>
    <xf numFmtId="0" fontId="29" fillId="0" borderId="0" xfId="604" applyFont="1" applyAlignment="1">
      <alignment horizontal="center"/>
      <protection/>
    </xf>
    <xf numFmtId="14" fontId="3" fillId="0" borderId="0" xfId="604" applyNumberFormat="1" applyFont="1" applyAlignment="1">
      <alignment vertical="center" wrapText="1"/>
      <protection/>
    </xf>
    <xf numFmtId="0" fontId="34" fillId="0" borderId="0" xfId="604" applyFont="1" applyAlignment="1">
      <alignment vertical="center" wrapText="1"/>
      <protection/>
    </xf>
    <xf numFmtId="1" fontId="25" fillId="0" borderId="0" xfId="604" applyNumberFormat="1" applyFont="1" applyFill="1" applyBorder="1" applyAlignment="1">
      <alignment horizontal="center" vertical="center"/>
      <protection/>
    </xf>
    <xf numFmtId="0" fontId="25" fillId="0" borderId="0" xfId="604" applyFont="1" applyAlignment="1">
      <alignment vertical="center"/>
      <protection/>
    </xf>
    <xf numFmtId="49" fontId="35" fillId="0" borderId="0" xfId="604" applyNumberFormat="1" applyFont="1" applyFill="1" applyAlignment="1">
      <alignment vertical="center"/>
      <protection/>
    </xf>
    <xf numFmtId="49" fontId="36" fillId="0" borderId="0" xfId="604" applyNumberFormat="1" applyFont="1" applyAlignment="1">
      <alignment vertical="center"/>
      <protection/>
    </xf>
    <xf numFmtId="0" fontId="13" fillId="0" borderId="0" xfId="604" applyFont="1">
      <alignment/>
      <protection/>
    </xf>
    <xf numFmtId="0" fontId="10" fillId="0" borderId="0" xfId="604" applyNumberFormat="1" applyFont="1" applyFill="1" applyAlignment="1">
      <alignment vertical="center"/>
      <protection/>
    </xf>
    <xf numFmtId="49" fontId="5" fillId="0" borderId="29" xfId="604" applyNumberFormat="1" applyFont="1" applyBorder="1" applyAlignment="1">
      <alignment horizontal="center" vertical="center"/>
      <protection/>
    </xf>
    <xf numFmtId="49" fontId="5" fillId="0" borderId="0" xfId="604" applyNumberFormat="1" applyFont="1" applyBorder="1" applyAlignment="1">
      <alignment horizontal="center" vertical="center"/>
      <protection/>
    </xf>
    <xf numFmtId="0" fontId="56" fillId="0" borderId="30" xfId="604" applyFont="1" applyFill="1" applyBorder="1" applyAlignment="1">
      <alignment horizontal="center" vertical="center" wrapText="1"/>
      <protection/>
    </xf>
    <xf numFmtId="0" fontId="56" fillId="0" borderId="30" xfId="604" applyNumberFormat="1" applyFont="1" applyFill="1" applyBorder="1" applyAlignment="1">
      <alignment horizontal="center" vertical="center" wrapText="1"/>
      <protection/>
    </xf>
    <xf numFmtId="0" fontId="56" fillId="0" borderId="31" xfId="604" applyNumberFormat="1" applyFont="1" applyFill="1" applyBorder="1" applyAlignment="1">
      <alignment horizontal="center" vertical="center"/>
      <protection/>
    </xf>
    <xf numFmtId="0" fontId="56" fillId="0" borderId="32" xfId="604" applyNumberFormat="1" applyFont="1" applyFill="1" applyBorder="1" applyAlignment="1">
      <alignment horizontal="center" vertical="center" wrapText="1"/>
      <protection/>
    </xf>
    <xf numFmtId="0" fontId="56" fillId="0" borderId="33" xfId="604" applyNumberFormat="1" applyFont="1" applyFill="1" applyBorder="1" applyAlignment="1">
      <alignment horizontal="center" vertical="center" wrapText="1"/>
      <protection/>
    </xf>
    <xf numFmtId="0" fontId="56" fillId="0" borderId="33" xfId="604" applyFont="1" applyFill="1" applyBorder="1" applyAlignment="1">
      <alignment horizontal="center" vertical="center" wrapText="1"/>
      <protection/>
    </xf>
    <xf numFmtId="172" fontId="56" fillId="0" borderId="31" xfId="604" applyNumberFormat="1" applyFont="1" applyFill="1" applyBorder="1" applyAlignment="1">
      <alignment horizontal="center" vertical="center"/>
      <protection/>
    </xf>
    <xf numFmtId="0" fontId="5" fillId="0" borderId="27" xfId="604" applyFont="1" applyFill="1" applyBorder="1" applyAlignment="1">
      <alignment horizontal="center" vertical="center" wrapText="1"/>
      <protection/>
    </xf>
    <xf numFmtId="1" fontId="55" fillId="0" borderId="31" xfId="604" applyNumberFormat="1" applyFont="1" applyFill="1" applyBorder="1" applyAlignment="1">
      <alignment horizontal="center" vertical="center"/>
      <protection/>
    </xf>
    <xf numFmtId="1" fontId="55" fillId="0" borderId="30" xfId="604" applyNumberFormat="1" applyFont="1" applyFill="1" applyBorder="1" applyAlignment="1">
      <alignment horizontal="center" vertical="center"/>
      <protection/>
    </xf>
    <xf numFmtId="1" fontId="55" fillId="0" borderId="32" xfId="604" applyNumberFormat="1" applyFont="1" applyFill="1" applyBorder="1" applyAlignment="1">
      <alignment horizontal="center" vertical="center"/>
      <protection/>
    </xf>
    <xf numFmtId="1" fontId="55" fillId="0" borderId="34" xfId="604" applyNumberFormat="1" applyFont="1" applyFill="1" applyBorder="1" applyAlignment="1">
      <alignment horizontal="center" vertical="center"/>
      <protection/>
    </xf>
    <xf numFmtId="1" fontId="55" fillId="0" borderId="35" xfId="604" applyNumberFormat="1" applyFont="1" applyFill="1" applyBorder="1" applyAlignment="1">
      <alignment horizontal="center" vertical="center"/>
      <protection/>
    </xf>
    <xf numFmtId="1" fontId="55" fillId="0" borderId="36" xfId="604" applyNumberFormat="1" applyFont="1" applyFill="1" applyBorder="1" applyAlignment="1">
      <alignment horizontal="center" vertical="center"/>
      <protection/>
    </xf>
    <xf numFmtId="1" fontId="55" fillId="0" borderId="28" xfId="604" applyNumberFormat="1" applyFont="1" applyFill="1" applyBorder="1" applyAlignment="1">
      <alignment horizontal="center" vertical="center"/>
      <protection/>
    </xf>
    <xf numFmtId="1" fontId="55" fillId="0" borderId="27" xfId="604" applyNumberFormat="1" applyFont="1" applyFill="1" applyBorder="1" applyAlignment="1">
      <alignment horizontal="center" vertical="center"/>
      <protection/>
    </xf>
    <xf numFmtId="1" fontId="55" fillId="0" borderId="37" xfId="604" applyNumberFormat="1" applyFont="1" applyFill="1" applyBorder="1" applyAlignment="1">
      <alignment horizontal="center" vertical="center"/>
      <protection/>
    </xf>
    <xf numFmtId="1" fontId="55" fillId="0" borderId="25" xfId="604" applyNumberFormat="1" applyFont="1" applyFill="1" applyBorder="1" applyAlignment="1">
      <alignment horizontal="center" vertical="center"/>
      <protection/>
    </xf>
    <xf numFmtId="1" fontId="55" fillId="0" borderId="24" xfId="604" applyNumberFormat="1" applyFont="1" applyFill="1" applyBorder="1" applyAlignment="1">
      <alignment horizontal="center" vertical="center"/>
      <protection/>
    </xf>
    <xf numFmtId="1" fontId="55" fillId="0" borderId="38" xfId="604" applyNumberFormat="1" applyFont="1" applyFill="1" applyBorder="1" applyAlignment="1">
      <alignment horizontal="center" vertical="center"/>
      <protection/>
    </xf>
    <xf numFmtId="1" fontId="55" fillId="0" borderId="39" xfId="604" applyNumberFormat="1" applyFont="1" applyFill="1" applyBorder="1" applyAlignment="1">
      <alignment horizontal="center" vertical="center"/>
      <protection/>
    </xf>
    <xf numFmtId="1" fontId="55" fillId="0" borderId="23" xfId="604" applyNumberFormat="1" applyFont="1" applyFill="1" applyBorder="1" applyAlignment="1">
      <alignment horizontal="center" vertical="center"/>
      <protection/>
    </xf>
    <xf numFmtId="1" fontId="55" fillId="0" borderId="40" xfId="604" applyNumberFormat="1" applyFont="1" applyFill="1" applyBorder="1" applyAlignment="1">
      <alignment horizontal="center" vertical="center"/>
      <protection/>
    </xf>
    <xf numFmtId="1" fontId="55" fillId="0" borderId="41" xfId="604" applyNumberFormat="1" applyFont="1" applyFill="1" applyBorder="1" applyAlignment="1">
      <alignment horizontal="center" vertical="center"/>
      <protection/>
    </xf>
    <xf numFmtId="1" fontId="55" fillId="0" borderId="42" xfId="604" applyNumberFormat="1" applyFont="1" applyFill="1" applyBorder="1" applyAlignment="1">
      <alignment horizontal="center" vertical="center"/>
      <protection/>
    </xf>
    <xf numFmtId="1" fontId="55" fillId="0" borderId="43" xfId="604" applyNumberFormat="1" applyFont="1" applyFill="1" applyBorder="1" applyAlignment="1">
      <alignment horizontal="center" vertical="center"/>
      <protection/>
    </xf>
    <xf numFmtId="1" fontId="55" fillId="0" borderId="44" xfId="604" applyNumberFormat="1" applyFont="1" applyFill="1" applyBorder="1" applyAlignment="1">
      <alignment horizontal="center" vertical="center"/>
      <protection/>
    </xf>
    <xf numFmtId="1" fontId="56" fillId="0" borderId="31" xfId="604" applyNumberFormat="1" applyFont="1" applyFill="1" applyBorder="1" applyAlignment="1">
      <alignment horizontal="center" vertical="center"/>
      <protection/>
    </xf>
    <xf numFmtId="0" fontId="56" fillId="0" borderId="32" xfId="604" applyFont="1" applyFill="1" applyBorder="1" applyAlignment="1">
      <alignment horizontal="center" vertical="center" wrapText="1"/>
      <protection/>
    </xf>
    <xf numFmtId="1" fontId="56" fillId="0" borderId="33" xfId="604" applyNumberFormat="1" applyFont="1" applyFill="1" applyBorder="1" applyAlignment="1">
      <alignment horizontal="center" vertical="center" wrapText="1"/>
      <protection/>
    </xf>
    <xf numFmtId="0" fontId="56" fillId="0" borderId="45" xfId="604" applyFont="1" applyFill="1" applyBorder="1" applyAlignment="1">
      <alignment horizontal="center" vertical="center" wrapText="1"/>
      <protection/>
    </xf>
    <xf numFmtId="0" fontId="5" fillId="0" borderId="24" xfId="604" applyFont="1" applyFill="1" applyBorder="1" applyAlignment="1">
      <alignment horizontal="center" vertical="center" wrapText="1"/>
      <protection/>
    </xf>
    <xf numFmtId="0" fontId="56" fillId="0" borderId="24" xfId="604" applyFont="1" applyFill="1" applyBorder="1" applyAlignment="1">
      <alignment horizontal="center" vertical="center" wrapText="1"/>
      <protection/>
    </xf>
    <xf numFmtId="1" fontId="5" fillId="0" borderId="25" xfId="604" applyNumberFormat="1" applyFont="1" applyFill="1" applyBorder="1" applyAlignment="1">
      <alignment horizontal="center" vertical="center"/>
      <protection/>
    </xf>
    <xf numFmtId="0" fontId="5" fillId="0" borderId="23" xfId="604" applyFont="1" applyFill="1" applyBorder="1" applyAlignment="1">
      <alignment horizontal="center" vertical="center" wrapText="1"/>
      <protection/>
    </xf>
    <xf numFmtId="0" fontId="5" fillId="0" borderId="46" xfId="604" applyFont="1" applyFill="1" applyBorder="1" applyAlignment="1">
      <alignment horizontal="center" vertical="center" wrapText="1"/>
      <protection/>
    </xf>
    <xf numFmtId="0" fontId="56" fillId="0" borderId="46" xfId="604" applyFont="1" applyFill="1" applyBorder="1" applyAlignment="1">
      <alignment horizontal="center" vertical="center" wrapText="1"/>
      <protection/>
    </xf>
    <xf numFmtId="1" fontId="56" fillId="0" borderId="47" xfId="604" applyNumberFormat="1" applyFont="1" applyFill="1" applyBorder="1" applyAlignment="1">
      <alignment horizontal="center" vertical="center"/>
      <protection/>
    </xf>
    <xf numFmtId="0" fontId="5" fillId="0" borderId="22" xfId="604" applyFont="1" applyBorder="1" applyAlignment="1">
      <alignment vertical="center" wrapText="1"/>
      <protection/>
    </xf>
    <xf numFmtId="1" fontId="13" fillId="0" borderId="48" xfId="604" applyNumberFormat="1" applyFont="1" applyFill="1" applyBorder="1" applyAlignment="1">
      <alignment horizontal="center" vertical="center"/>
      <protection/>
    </xf>
    <xf numFmtId="1" fontId="13" fillId="0" borderId="33" xfId="0" applyNumberFormat="1" applyFont="1" applyFill="1" applyBorder="1" applyAlignment="1">
      <alignment vertical="center" wrapText="1"/>
    </xf>
    <xf numFmtId="0" fontId="56" fillId="0" borderId="27" xfId="604" applyFont="1" applyFill="1" applyBorder="1" applyAlignment="1">
      <alignment horizontal="center" vertical="center" wrapText="1"/>
      <protection/>
    </xf>
    <xf numFmtId="0" fontId="56" fillId="0" borderId="27" xfId="604" applyNumberFormat="1" applyFont="1" applyFill="1" applyBorder="1" applyAlignment="1">
      <alignment horizontal="center" vertical="center" wrapText="1"/>
      <protection/>
    </xf>
    <xf numFmtId="0" fontId="56" fillId="0" borderId="49" xfId="604" applyFont="1" applyFill="1" applyBorder="1" applyAlignment="1">
      <alignment horizontal="center" vertical="center" wrapText="1"/>
      <protection/>
    </xf>
    <xf numFmtId="0" fontId="5" fillId="0" borderId="49" xfId="604" applyFont="1" applyFill="1" applyBorder="1" applyAlignment="1">
      <alignment horizontal="center" vertical="center" wrapText="1"/>
      <protection/>
    </xf>
    <xf numFmtId="0" fontId="2" fillId="0" borderId="0" xfId="604">
      <alignment/>
      <protection/>
    </xf>
    <xf numFmtId="0" fontId="59" fillId="0" borderId="0" xfId="604" applyFont="1" applyBorder="1" applyAlignment="1">
      <alignment vertical="center"/>
      <protection/>
    </xf>
    <xf numFmtId="0" fontId="2" fillId="0" borderId="0" xfId="604" applyFont="1">
      <alignment/>
      <protection/>
    </xf>
    <xf numFmtId="0" fontId="61" fillId="0" borderId="0" xfId="604" applyFont="1" applyBorder="1">
      <alignment/>
      <protection/>
    </xf>
    <xf numFmtId="0" fontId="2" fillId="0" borderId="0" xfId="604" applyFont="1" applyFill="1">
      <alignment/>
      <protection/>
    </xf>
    <xf numFmtId="0" fontId="62" fillId="0" borderId="0" xfId="604" applyFont="1" applyFill="1" applyBorder="1" applyAlignment="1">
      <alignment horizontal="center" vertical="distributed"/>
      <protection/>
    </xf>
    <xf numFmtId="0" fontId="61" fillId="0" borderId="0" xfId="604" applyFont="1" applyFill="1">
      <alignment/>
      <protection/>
    </xf>
    <xf numFmtId="0" fontId="61" fillId="0" borderId="0" xfId="604" applyFont="1" applyFill="1" applyBorder="1" applyAlignment="1">
      <alignment vertical="distributed"/>
      <protection/>
    </xf>
    <xf numFmtId="0" fontId="2" fillId="0" borderId="29" xfId="604" applyFont="1" applyBorder="1" applyAlignment="1">
      <alignment horizontal="center"/>
      <protection/>
    </xf>
    <xf numFmtId="0" fontId="2" fillId="0" borderId="29" xfId="604" applyBorder="1" applyAlignment="1">
      <alignment horizontal="center"/>
      <protection/>
    </xf>
    <xf numFmtId="0" fontId="63" fillId="0" borderId="0" xfId="604" applyFont="1">
      <alignment/>
      <protection/>
    </xf>
    <xf numFmtId="0" fontId="62" fillId="0" borderId="50" xfId="604" applyFont="1" applyBorder="1" applyAlignment="1">
      <alignment horizontal="center"/>
      <protection/>
    </xf>
    <xf numFmtId="0" fontId="62" fillId="0" borderId="51" xfId="604" applyFont="1" applyBorder="1" applyAlignment="1">
      <alignment horizontal="center"/>
      <protection/>
    </xf>
    <xf numFmtId="0" fontId="62" fillId="0" borderId="52" xfId="604" applyFont="1" applyBorder="1" applyAlignment="1">
      <alignment horizontal="center"/>
      <protection/>
    </xf>
    <xf numFmtId="0" fontId="62" fillId="0" borderId="53" xfId="604" applyFont="1" applyBorder="1" applyAlignment="1">
      <alignment horizontal="center"/>
      <protection/>
    </xf>
    <xf numFmtId="0" fontId="63" fillId="0" borderId="54" xfId="604" applyFont="1" applyBorder="1" applyAlignment="1">
      <alignment horizontal="center"/>
      <protection/>
    </xf>
    <xf numFmtId="0" fontId="63" fillId="0" borderId="52" xfId="604" applyFont="1" applyBorder="1" applyAlignment="1">
      <alignment horizontal="center"/>
      <protection/>
    </xf>
    <xf numFmtId="0" fontId="63" fillId="0" borderId="0" xfId="604" applyFont="1" applyBorder="1" applyAlignment="1">
      <alignment horizontal="center"/>
      <protection/>
    </xf>
    <xf numFmtId="0" fontId="63" fillId="0" borderId="55" xfId="604" applyFont="1" applyBorder="1" applyAlignment="1">
      <alignment horizontal="center"/>
      <protection/>
    </xf>
    <xf numFmtId="0" fontId="62" fillId="0" borderId="56" xfId="604" applyFont="1" applyBorder="1" applyAlignment="1">
      <alignment horizontal="center"/>
      <protection/>
    </xf>
    <xf numFmtId="0" fontId="62" fillId="68" borderId="38" xfId="604" applyFont="1" applyFill="1" applyBorder="1" applyAlignment="1">
      <alignment horizontal="center"/>
      <protection/>
    </xf>
    <xf numFmtId="0" fontId="62" fillId="68" borderId="39" xfId="604" applyFont="1" applyFill="1" applyBorder="1" applyAlignment="1">
      <alignment horizontal="center"/>
      <protection/>
    </xf>
    <xf numFmtId="0" fontId="62" fillId="0" borderId="0" xfId="604" applyFont="1" applyBorder="1" applyAlignment="1">
      <alignment horizontal="center"/>
      <protection/>
    </xf>
    <xf numFmtId="0" fontId="63" fillId="0" borderId="38" xfId="604" applyFont="1" applyBorder="1" applyAlignment="1">
      <alignment horizontal="center"/>
      <protection/>
    </xf>
    <xf numFmtId="0" fontId="63" fillId="0" borderId="39" xfId="604" applyFont="1" applyBorder="1" applyAlignment="1">
      <alignment horizontal="center"/>
      <protection/>
    </xf>
    <xf numFmtId="0" fontId="63" fillId="0" borderId="37" xfId="604" applyFont="1" applyBorder="1" applyAlignment="1">
      <alignment horizontal="center"/>
      <protection/>
    </xf>
    <xf numFmtId="0" fontId="62" fillId="0" borderId="57" xfId="604" applyFont="1" applyBorder="1" applyAlignment="1">
      <alignment horizontal="center"/>
      <protection/>
    </xf>
    <xf numFmtId="0" fontId="62" fillId="68" borderId="34" xfId="604" applyFont="1" applyFill="1" applyBorder="1" applyAlignment="1">
      <alignment horizontal="center"/>
      <protection/>
    </xf>
    <xf numFmtId="0" fontId="62" fillId="68" borderId="35" xfId="604" applyFont="1" applyFill="1" applyBorder="1" applyAlignment="1">
      <alignment horizontal="center"/>
      <protection/>
    </xf>
    <xf numFmtId="0" fontId="63" fillId="0" borderId="30" xfId="604" applyFont="1" applyBorder="1" applyAlignment="1">
      <alignment horizontal="center"/>
      <protection/>
    </xf>
    <xf numFmtId="0" fontId="63" fillId="0" borderId="32" xfId="604" applyFont="1" applyBorder="1" applyAlignment="1">
      <alignment horizontal="center"/>
      <protection/>
    </xf>
    <xf numFmtId="0" fontId="63" fillId="0" borderId="58" xfId="604" applyFont="1" applyBorder="1" applyAlignment="1">
      <alignment vertical="center"/>
      <protection/>
    </xf>
    <xf numFmtId="0" fontId="62" fillId="0" borderId="58" xfId="604" applyFont="1" applyBorder="1" applyAlignment="1">
      <alignment horizontal="center"/>
      <protection/>
    </xf>
    <xf numFmtId="0" fontId="63" fillId="0" borderId="55" xfId="604" applyFont="1" applyBorder="1" applyAlignment="1">
      <alignment/>
      <protection/>
    </xf>
    <xf numFmtId="0" fontId="63" fillId="0" borderId="35" xfId="604" applyFont="1" applyBorder="1" applyAlignment="1">
      <alignment horizontal="center"/>
      <protection/>
    </xf>
    <xf numFmtId="0" fontId="63" fillId="0" borderId="36" xfId="604" applyFont="1" applyBorder="1" applyAlignment="1">
      <alignment horizontal="center"/>
      <protection/>
    </xf>
    <xf numFmtId="0" fontId="62" fillId="47" borderId="39" xfId="604" applyFont="1" applyFill="1" applyBorder="1" applyAlignment="1">
      <alignment horizontal="center"/>
      <protection/>
    </xf>
    <xf numFmtId="0" fontId="62" fillId="47" borderId="35" xfId="604" applyFont="1" applyFill="1" applyBorder="1" applyAlignment="1">
      <alignment horizontal="center"/>
      <protection/>
    </xf>
    <xf numFmtId="0" fontId="62" fillId="47" borderId="35" xfId="604" applyFont="1" applyFill="1" applyBorder="1" applyAlignment="1">
      <alignment horizontal="center" vertical="distributed"/>
      <protection/>
    </xf>
    <xf numFmtId="0" fontId="62" fillId="40" borderId="39" xfId="604" applyFont="1" applyFill="1" applyBorder="1" applyAlignment="1">
      <alignment horizontal="center"/>
      <protection/>
    </xf>
    <xf numFmtId="0" fontId="62" fillId="40" borderId="35" xfId="604" applyFont="1" applyFill="1" applyBorder="1" applyAlignment="1">
      <alignment horizontal="center"/>
      <protection/>
    </xf>
    <xf numFmtId="0" fontId="62" fillId="40" borderId="37" xfId="604" applyFont="1" applyFill="1" applyBorder="1" applyAlignment="1">
      <alignment horizontal="center"/>
      <protection/>
    </xf>
    <xf numFmtId="0" fontId="62" fillId="40" borderId="36" xfId="604" applyFont="1" applyFill="1" applyBorder="1" applyAlignment="1">
      <alignment horizontal="center"/>
      <protection/>
    </xf>
    <xf numFmtId="0" fontId="94" fillId="0" borderId="0" xfId="0" applyFont="1" applyAlignment="1">
      <alignment/>
    </xf>
    <xf numFmtId="0" fontId="63" fillId="0" borderId="28" xfId="604" applyFont="1" applyBorder="1" applyAlignment="1">
      <alignment horizontal="center"/>
      <protection/>
    </xf>
    <xf numFmtId="0" fontId="64" fillId="0" borderId="0" xfId="604" applyFont="1" applyAlignment="1">
      <alignment horizontal="center" vertical="center"/>
      <protection/>
    </xf>
    <xf numFmtId="0" fontId="64" fillId="0" borderId="0" xfId="604" applyFont="1">
      <alignment/>
      <protection/>
    </xf>
    <xf numFmtId="0" fontId="66" fillId="0" borderId="0" xfId="604" applyFont="1">
      <alignment/>
      <protection/>
    </xf>
    <xf numFmtId="1" fontId="5" fillId="0" borderId="31" xfId="604" applyNumberFormat="1" applyFont="1" applyFill="1" applyBorder="1" applyAlignment="1">
      <alignment horizontal="center" vertical="center"/>
      <protection/>
    </xf>
    <xf numFmtId="0" fontId="5" fillId="0" borderId="30" xfId="604" applyFont="1" applyFill="1" applyBorder="1" applyAlignment="1">
      <alignment horizontal="center" vertical="center" wrapText="1"/>
      <protection/>
    </xf>
    <xf numFmtId="0" fontId="5" fillId="0" borderId="32" xfId="604" applyFont="1" applyFill="1" applyBorder="1" applyAlignment="1">
      <alignment horizontal="center" vertical="center" wrapText="1"/>
      <protection/>
    </xf>
    <xf numFmtId="0" fontId="5" fillId="0" borderId="33" xfId="604" applyFont="1" applyFill="1" applyBorder="1" applyAlignment="1">
      <alignment horizontal="center" vertical="center" wrapText="1"/>
      <protection/>
    </xf>
    <xf numFmtId="1" fontId="5" fillId="0" borderId="28" xfId="604" applyNumberFormat="1" applyFont="1" applyFill="1" applyBorder="1" applyAlignment="1">
      <alignment horizontal="center" vertical="center"/>
      <protection/>
    </xf>
    <xf numFmtId="1" fontId="13" fillId="0" borderId="59" xfId="604" applyNumberFormat="1" applyFont="1" applyFill="1" applyBorder="1" applyAlignment="1">
      <alignment horizontal="center" vertical="center"/>
      <protection/>
    </xf>
    <xf numFmtId="1" fontId="56" fillId="0" borderId="28" xfId="604" applyNumberFormat="1" applyFont="1" applyFill="1" applyBorder="1" applyAlignment="1">
      <alignment horizontal="center" vertical="center"/>
      <protection/>
    </xf>
    <xf numFmtId="0" fontId="5" fillId="0" borderId="28" xfId="604" applyFont="1" applyFill="1" applyBorder="1" applyAlignment="1">
      <alignment horizontal="center" vertical="center" wrapText="1"/>
      <protection/>
    </xf>
    <xf numFmtId="1" fontId="5" fillId="0" borderId="60" xfId="604" applyNumberFormat="1" applyFont="1" applyFill="1" applyBorder="1" applyAlignment="1">
      <alignment horizontal="center" vertical="center"/>
      <protection/>
    </xf>
    <xf numFmtId="0" fontId="5" fillId="0" borderId="31" xfId="604" applyFont="1" applyFill="1" applyBorder="1" applyAlignment="1">
      <alignment horizontal="center" vertical="center" wrapText="1"/>
      <protection/>
    </xf>
    <xf numFmtId="0" fontId="10" fillId="0" borderId="31" xfId="604" applyNumberFormat="1" applyFont="1" applyFill="1" applyBorder="1" applyAlignment="1">
      <alignment horizontal="center" vertical="center"/>
      <protection/>
    </xf>
    <xf numFmtId="49" fontId="10" fillId="0" borderId="31" xfId="604" applyNumberFormat="1" applyFont="1" applyFill="1" applyBorder="1" applyAlignment="1">
      <alignment horizontal="center" vertical="center" wrapText="1"/>
      <protection/>
    </xf>
    <xf numFmtId="0" fontId="12" fillId="0" borderId="48" xfId="604" applyFont="1" applyFill="1" applyBorder="1" applyAlignment="1">
      <alignment vertical="center"/>
      <protection/>
    </xf>
    <xf numFmtId="1" fontId="56" fillId="0" borderId="45" xfId="604" applyNumberFormat="1" applyFont="1" applyFill="1" applyBorder="1" applyAlignment="1">
      <alignment horizontal="center" vertical="center"/>
      <protection/>
    </xf>
    <xf numFmtId="1" fontId="56" fillId="0" borderId="33" xfId="604" applyNumberFormat="1" applyFont="1" applyFill="1" applyBorder="1" applyAlignment="1">
      <alignment horizontal="center" vertical="center"/>
      <protection/>
    </xf>
    <xf numFmtId="1" fontId="56" fillId="0" borderId="32" xfId="604" applyNumberFormat="1" applyFont="1" applyFill="1" applyBorder="1" applyAlignment="1">
      <alignment horizontal="center" vertical="center"/>
      <protection/>
    </xf>
    <xf numFmtId="1" fontId="56" fillId="0" borderId="30" xfId="604" applyNumberFormat="1" applyFont="1" applyFill="1" applyBorder="1" applyAlignment="1">
      <alignment horizontal="center" vertical="center"/>
      <protection/>
    </xf>
    <xf numFmtId="1" fontId="56" fillId="0" borderId="61" xfId="604" applyNumberFormat="1" applyFont="1" applyFill="1" applyBorder="1" applyAlignment="1">
      <alignment horizontal="center" vertical="center"/>
      <protection/>
    </xf>
    <xf numFmtId="49" fontId="6" fillId="0" borderId="25" xfId="604" applyNumberFormat="1" applyFont="1" applyFill="1" applyBorder="1" applyAlignment="1">
      <alignment horizontal="center" vertical="center" wrapText="1"/>
      <protection/>
    </xf>
    <xf numFmtId="0" fontId="57" fillId="0" borderId="33" xfId="604" applyFont="1" applyFill="1" applyBorder="1" applyAlignment="1">
      <alignment horizontal="center" vertical="center" wrapText="1"/>
      <protection/>
    </xf>
    <xf numFmtId="49" fontId="10" fillId="0" borderId="25" xfId="604" applyNumberFormat="1" applyFont="1" applyFill="1" applyBorder="1" applyAlignment="1">
      <alignment horizontal="center" vertical="center" wrapText="1"/>
      <protection/>
    </xf>
    <xf numFmtId="1" fontId="13" fillId="0" borderId="23" xfId="0" applyNumberFormat="1" applyFont="1" applyFill="1" applyBorder="1" applyAlignment="1">
      <alignment vertical="center" wrapText="1"/>
    </xf>
    <xf numFmtId="1" fontId="13" fillId="0" borderId="62" xfId="604" applyNumberFormat="1" applyFont="1" applyFill="1" applyBorder="1" applyAlignment="1">
      <alignment horizontal="center" vertical="center"/>
      <protection/>
    </xf>
    <xf numFmtId="1" fontId="56" fillId="0" borderId="25" xfId="604" applyNumberFormat="1" applyFont="1" applyFill="1" applyBorder="1" applyAlignment="1">
      <alignment horizontal="center" vertical="center"/>
      <protection/>
    </xf>
    <xf numFmtId="0" fontId="56" fillId="0" borderId="47" xfId="604" applyFont="1" applyFill="1" applyBorder="1" applyAlignment="1">
      <alignment horizontal="center" vertical="center" wrapText="1"/>
      <protection/>
    </xf>
    <xf numFmtId="1" fontId="56" fillId="0" borderId="23" xfId="604" applyNumberFormat="1" applyFont="1" applyFill="1" applyBorder="1" applyAlignment="1">
      <alignment horizontal="center" vertical="center" wrapText="1"/>
      <protection/>
    </xf>
    <xf numFmtId="0" fontId="56" fillId="0" borderId="24" xfId="604" applyNumberFormat="1" applyFont="1" applyFill="1" applyBorder="1" applyAlignment="1">
      <alignment horizontal="center" vertical="center" wrapText="1"/>
      <protection/>
    </xf>
    <xf numFmtId="49" fontId="13" fillId="0" borderId="28" xfId="604" applyNumberFormat="1" applyFont="1" applyFill="1" applyBorder="1" applyAlignment="1">
      <alignment horizontal="center" vertical="center"/>
      <protection/>
    </xf>
    <xf numFmtId="0" fontId="13" fillId="0" borderId="26" xfId="604" applyFont="1" applyFill="1" applyBorder="1" applyAlignment="1">
      <alignment horizontal="left" vertical="center" wrapText="1"/>
      <protection/>
    </xf>
    <xf numFmtId="49" fontId="13" fillId="0" borderId="31" xfId="604" applyNumberFormat="1" applyFont="1" applyFill="1" applyBorder="1" applyAlignment="1">
      <alignment horizontal="center" vertical="center"/>
      <protection/>
    </xf>
    <xf numFmtId="1" fontId="13" fillId="0" borderId="30" xfId="0" applyNumberFormat="1" applyFont="1" applyFill="1" applyBorder="1" applyAlignment="1">
      <alignment vertical="center" wrapText="1"/>
    </xf>
    <xf numFmtId="0" fontId="5" fillId="0" borderId="25" xfId="604" applyFont="1" applyFill="1" applyBorder="1" applyAlignment="1">
      <alignment horizontal="center" vertical="center" wrapText="1"/>
      <protection/>
    </xf>
    <xf numFmtId="0" fontId="13" fillId="0" borderId="33" xfId="604" applyFont="1" applyFill="1" applyBorder="1" applyAlignment="1">
      <alignment horizontal="left" vertical="center" wrapText="1"/>
      <protection/>
    </xf>
    <xf numFmtId="0" fontId="13" fillId="0" borderId="23" xfId="604" applyFont="1" applyFill="1" applyBorder="1" applyAlignment="1">
      <alignment horizontal="left" vertical="center" wrapText="1"/>
      <protection/>
    </xf>
    <xf numFmtId="1" fontId="5" fillId="0" borderId="63" xfId="604" applyNumberFormat="1" applyFont="1" applyFill="1" applyBorder="1" applyAlignment="1">
      <alignment horizontal="center" vertical="center"/>
      <protection/>
    </xf>
    <xf numFmtId="49" fontId="10" fillId="0" borderId="64" xfId="604" applyNumberFormat="1" applyFont="1" applyFill="1" applyBorder="1" applyAlignment="1">
      <alignment horizontal="center" vertical="center"/>
      <protection/>
    </xf>
    <xf numFmtId="1" fontId="13" fillId="0" borderId="59" xfId="0" applyNumberFormat="1" applyFont="1" applyFill="1" applyBorder="1" applyAlignment="1">
      <alignment horizontal="center" vertical="center"/>
    </xf>
    <xf numFmtId="0" fontId="56" fillId="0" borderId="65" xfId="604" applyFont="1" applyFill="1" applyBorder="1" applyAlignment="1">
      <alignment horizontal="center" vertical="center" wrapText="1"/>
      <protection/>
    </xf>
    <xf numFmtId="0" fontId="56" fillId="0" borderId="64" xfId="604" applyFont="1" applyFill="1" applyBorder="1" applyAlignment="1">
      <alignment horizontal="center" vertical="center" wrapText="1"/>
      <protection/>
    </xf>
    <xf numFmtId="0" fontId="56" fillId="0" borderId="66" xfId="604" applyFont="1" applyFill="1" applyBorder="1" applyAlignment="1">
      <alignment horizontal="center" vertical="center" wrapText="1"/>
      <protection/>
    </xf>
    <xf numFmtId="1" fontId="56" fillId="0" borderId="53" xfId="604" applyNumberFormat="1" applyFont="1" applyFill="1" applyBorder="1" applyAlignment="1">
      <alignment horizontal="center" vertical="center"/>
      <protection/>
    </xf>
    <xf numFmtId="0" fontId="56" fillId="0" borderId="52" xfId="604" applyFont="1" applyFill="1" applyBorder="1" applyAlignment="1">
      <alignment horizontal="center" vertical="center" wrapText="1"/>
      <protection/>
    </xf>
    <xf numFmtId="1" fontId="56" fillId="0" borderId="67" xfId="604" applyNumberFormat="1" applyFont="1" applyFill="1" applyBorder="1" applyAlignment="1">
      <alignment horizontal="center" vertical="center" wrapText="1"/>
      <protection/>
    </xf>
    <xf numFmtId="0" fontId="56" fillId="0" borderId="68" xfId="604" applyFont="1" applyFill="1" applyBorder="1" applyAlignment="1">
      <alignment horizontal="center" vertical="center" wrapText="1"/>
      <protection/>
    </xf>
    <xf numFmtId="1" fontId="56" fillId="0" borderId="64" xfId="604" applyNumberFormat="1" applyFont="1" applyFill="1" applyBorder="1" applyAlignment="1">
      <alignment horizontal="center" vertical="center"/>
      <protection/>
    </xf>
    <xf numFmtId="0" fontId="56" fillId="0" borderId="69" xfId="604" applyFont="1" applyFill="1" applyBorder="1" applyAlignment="1">
      <alignment horizontal="center" vertical="center" wrapText="1"/>
      <protection/>
    </xf>
    <xf numFmtId="0" fontId="56" fillId="0" borderId="66" xfId="604" applyNumberFormat="1" applyFont="1" applyFill="1" applyBorder="1" applyAlignment="1">
      <alignment horizontal="center" vertical="center" wrapText="1"/>
      <protection/>
    </xf>
    <xf numFmtId="0" fontId="24" fillId="0" borderId="43" xfId="604" applyFont="1" applyBorder="1" applyAlignment="1">
      <alignment horizontal="center" vertical="center"/>
      <protection/>
    </xf>
    <xf numFmtId="0" fontId="61" fillId="0" borderId="29" xfId="604" applyFont="1" applyBorder="1" applyAlignment="1">
      <alignment horizontal="center"/>
      <protection/>
    </xf>
    <xf numFmtId="0" fontId="21" fillId="0" borderId="0" xfId="604" applyFont="1" applyFill="1" applyAlignment="1">
      <alignment horizontal="center" vertical="center"/>
      <protection/>
    </xf>
    <xf numFmtId="1" fontId="5" fillId="0" borderId="32" xfId="604" applyNumberFormat="1" applyFont="1" applyFill="1" applyBorder="1" applyAlignment="1">
      <alignment horizontal="center" vertical="center" wrapText="1"/>
      <protection/>
    </xf>
    <xf numFmtId="1" fontId="5" fillId="0" borderId="46" xfId="604" applyNumberFormat="1" applyFont="1" applyFill="1" applyBorder="1" applyAlignment="1">
      <alignment horizontal="center" vertical="center" wrapText="1"/>
      <protection/>
    </xf>
    <xf numFmtId="1" fontId="5" fillId="0" borderId="49" xfId="604" applyNumberFormat="1" applyFont="1" applyFill="1" applyBorder="1" applyAlignment="1">
      <alignment horizontal="center" vertical="center" wrapText="1"/>
      <protection/>
    </xf>
    <xf numFmtId="49" fontId="29" fillId="0" borderId="0" xfId="604" applyNumberFormat="1" applyFont="1" applyBorder="1" applyAlignment="1">
      <alignment horizontal="center" vertical="center"/>
      <protection/>
    </xf>
    <xf numFmtId="49" fontId="8" fillId="69" borderId="70" xfId="604" applyNumberFormat="1" applyFont="1" applyFill="1" applyBorder="1" applyAlignment="1" applyProtection="1">
      <alignment horizontal="center" vertical="center"/>
      <protection/>
    </xf>
    <xf numFmtId="0" fontId="8" fillId="69" borderId="71" xfId="604" applyNumberFormat="1" applyFont="1" applyFill="1" applyBorder="1" applyAlignment="1" applyProtection="1">
      <alignment horizontal="left" vertical="center" wrapText="1"/>
      <protection/>
    </xf>
    <xf numFmtId="1" fontId="8" fillId="69" borderId="58" xfId="604" applyNumberFormat="1" applyFont="1" applyFill="1" applyBorder="1" applyAlignment="1" applyProtection="1">
      <alignment horizontal="center" vertical="center"/>
      <protection/>
    </xf>
    <xf numFmtId="1" fontId="55" fillId="69" borderId="70" xfId="604" applyNumberFormat="1" applyFont="1" applyFill="1" applyBorder="1" applyAlignment="1">
      <alignment horizontal="center" vertical="center"/>
      <protection/>
    </xf>
    <xf numFmtId="1" fontId="55" fillId="69" borderId="40" xfId="604" applyNumberFormat="1" applyFont="1" applyFill="1" applyBorder="1" applyAlignment="1">
      <alignment horizontal="center" vertical="center"/>
      <protection/>
    </xf>
    <xf numFmtId="1" fontId="55" fillId="69" borderId="41" xfId="604" applyNumberFormat="1" applyFont="1" applyFill="1" applyBorder="1" applyAlignment="1">
      <alignment horizontal="center" vertical="center"/>
      <protection/>
    </xf>
    <xf numFmtId="1" fontId="55" fillId="69" borderId="71" xfId="604" applyNumberFormat="1" applyFont="1" applyFill="1" applyBorder="1" applyAlignment="1">
      <alignment horizontal="center" vertical="center"/>
      <protection/>
    </xf>
    <xf numFmtId="49" fontId="10" fillId="69" borderId="31" xfId="604" applyNumberFormat="1" applyFont="1" applyFill="1" applyBorder="1" applyAlignment="1">
      <alignment horizontal="center" vertical="center"/>
      <protection/>
    </xf>
    <xf numFmtId="0" fontId="14" fillId="69" borderId="33" xfId="604" applyFont="1" applyFill="1" applyBorder="1" applyAlignment="1">
      <alignment horizontal="left" vertical="center" wrapText="1"/>
      <protection/>
    </xf>
    <xf numFmtId="49" fontId="11" fillId="69" borderId="72" xfId="604" applyNumberFormat="1" applyFont="1" applyFill="1" applyBorder="1" applyAlignment="1">
      <alignment horizontal="center" vertical="center" wrapText="1"/>
      <protection/>
    </xf>
    <xf numFmtId="0" fontId="15" fillId="69" borderId="73" xfId="604" applyFont="1" applyFill="1" applyBorder="1" applyAlignment="1">
      <alignment horizontal="left" vertical="center" wrapText="1"/>
      <protection/>
    </xf>
    <xf numFmtId="49" fontId="8" fillId="69" borderId="74" xfId="604" applyNumberFormat="1" applyFont="1" applyFill="1" applyBorder="1" applyAlignment="1">
      <alignment horizontal="center" vertical="center" wrapText="1"/>
      <protection/>
    </xf>
    <xf numFmtId="1" fontId="56" fillId="69" borderId="72" xfId="604" applyNumberFormat="1" applyFont="1" applyFill="1" applyBorder="1" applyAlignment="1">
      <alignment horizontal="center" vertical="center" wrapText="1"/>
      <protection/>
    </xf>
    <xf numFmtId="1" fontId="56" fillId="69" borderId="75" xfId="604" applyNumberFormat="1" applyFont="1" applyFill="1" applyBorder="1" applyAlignment="1">
      <alignment horizontal="center" vertical="center" wrapText="1"/>
      <protection/>
    </xf>
    <xf numFmtId="1" fontId="56" fillId="69" borderId="76" xfId="604" applyNumberFormat="1" applyFont="1" applyFill="1" applyBorder="1" applyAlignment="1">
      <alignment horizontal="center" vertical="center" wrapText="1"/>
      <protection/>
    </xf>
    <xf numFmtId="1" fontId="56" fillId="69" borderId="37" xfId="604" applyNumberFormat="1" applyFont="1" applyFill="1" applyBorder="1" applyAlignment="1">
      <alignment horizontal="center" vertical="center"/>
      <protection/>
    </xf>
    <xf numFmtId="1" fontId="56" fillId="69" borderId="76" xfId="604" applyNumberFormat="1" applyFont="1" applyFill="1" applyBorder="1" applyAlignment="1">
      <alignment horizontal="center" vertical="center"/>
      <protection/>
    </xf>
    <xf numFmtId="1" fontId="56" fillId="69" borderId="77" xfId="604" applyNumberFormat="1" applyFont="1" applyFill="1" applyBorder="1" applyAlignment="1">
      <alignment horizontal="center" vertical="center" wrapText="1"/>
      <protection/>
    </xf>
    <xf numFmtId="1" fontId="56" fillId="69" borderId="78" xfId="604" applyNumberFormat="1" applyFont="1" applyFill="1" applyBorder="1" applyAlignment="1">
      <alignment horizontal="center" vertical="center" wrapText="1"/>
      <protection/>
    </xf>
    <xf numFmtId="1" fontId="56" fillId="69" borderId="39" xfId="604" applyNumberFormat="1" applyFont="1" applyFill="1" applyBorder="1" applyAlignment="1">
      <alignment horizontal="center" vertical="center" wrapText="1"/>
      <protection/>
    </xf>
    <xf numFmtId="1" fontId="56" fillId="69" borderId="72" xfId="604" applyNumberFormat="1" applyFont="1" applyFill="1" applyBorder="1" applyAlignment="1">
      <alignment horizontal="center" vertical="center"/>
      <protection/>
    </xf>
    <xf numFmtId="1" fontId="56" fillId="69" borderId="79" xfId="604" applyNumberFormat="1" applyFont="1" applyFill="1" applyBorder="1" applyAlignment="1">
      <alignment horizontal="center" vertical="center"/>
      <protection/>
    </xf>
    <xf numFmtId="1" fontId="56" fillId="69" borderId="80" xfId="604" applyNumberFormat="1" applyFont="1" applyFill="1" applyBorder="1" applyAlignment="1">
      <alignment horizontal="center" vertical="center"/>
      <protection/>
    </xf>
    <xf numFmtId="1" fontId="56" fillId="69" borderId="75" xfId="604" applyNumberFormat="1" applyFont="1" applyFill="1" applyBorder="1" applyAlignment="1">
      <alignment horizontal="center" vertical="center"/>
      <protection/>
    </xf>
    <xf numFmtId="1" fontId="56" fillId="69" borderId="39" xfId="604" applyNumberFormat="1" applyFont="1" applyFill="1" applyBorder="1" applyAlignment="1">
      <alignment horizontal="center" vertical="center"/>
      <protection/>
    </xf>
    <xf numFmtId="49" fontId="8" fillId="70" borderId="72" xfId="604" applyNumberFormat="1" applyFont="1" applyFill="1" applyBorder="1" applyAlignment="1">
      <alignment horizontal="center" vertical="center" wrapText="1"/>
      <protection/>
    </xf>
    <xf numFmtId="0" fontId="8" fillId="70" borderId="73" xfId="604" applyFont="1" applyFill="1" applyBorder="1" applyAlignment="1">
      <alignment horizontal="left" vertical="center" wrapText="1"/>
      <protection/>
    </xf>
    <xf numFmtId="0" fontId="8" fillId="70" borderId="74" xfId="604" applyFont="1" applyFill="1" applyBorder="1" applyAlignment="1">
      <alignment horizontal="center" vertical="center" wrapText="1"/>
      <protection/>
    </xf>
    <xf numFmtId="1" fontId="55" fillId="70" borderId="72" xfId="604" applyNumberFormat="1" applyFont="1" applyFill="1" applyBorder="1" applyAlignment="1">
      <alignment horizontal="center" vertical="center"/>
      <protection/>
    </xf>
    <xf numFmtId="1" fontId="55" fillId="70" borderId="79" xfId="604" applyNumberFormat="1" applyFont="1" applyFill="1" applyBorder="1" applyAlignment="1">
      <alignment horizontal="center" vertical="center"/>
      <protection/>
    </xf>
    <xf numFmtId="1" fontId="55" fillId="70" borderId="80" xfId="604" applyNumberFormat="1" applyFont="1" applyFill="1" applyBorder="1" applyAlignment="1">
      <alignment horizontal="center" vertical="center"/>
      <protection/>
    </xf>
    <xf numFmtId="1" fontId="55" fillId="70" borderId="75" xfId="604" applyNumberFormat="1" applyFont="1" applyFill="1" applyBorder="1" applyAlignment="1">
      <alignment horizontal="center" vertical="center"/>
      <protection/>
    </xf>
    <xf numFmtId="1" fontId="55" fillId="70" borderId="76" xfId="604" applyNumberFormat="1" applyFont="1" applyFill="1" applyBorder="1" applyAlignment="1">
      <alignment horizontal="center" vertical="center"/>
      <protection/>
    </xf>
    <xf numFmtId="49" fontId="8" fillId="70" borderId="70" xfId="604" applyNumberFormat="1" applyFont="1" applyFill="1" applyBorder="1" applyAlignment="1" applyProtection="1">
      <alignment horizontal="center" vertical="center"/>
      <protection/>
    </xf>
    <xf numFmtId="0" fontId="95" fillId="70" borderId="43" xfId="0" applyFont="1" applyFill="1" applyBorder="1" applyAlignment="1">
      <alignment vertical="center" wrapText="1"/>
    </xf>
    <xf numFmtId="49" fontId="8" fillId="70" borderId="58" xfId="604" applyNumberFormat="1" applyFont="1" applyFill="1" applyBorder="1" applyAlignment="1" applyProtection="1">
      <alignment horizontal="center" vertical="center"/>
      <protection/>
    </xf>
    <xf numFmtId="1" fontId="55" fillId="70" borderId="40" xfId="604" applyNumberFormat="1" applyFont="1" applyFill="1" applyBorder="1" applyAlignment="1">
      <alignment horizontal="center" vertical="center"/>
      <protection/>
    </xf>
    <xf numFmtId="1" fontId="55" fillId="70" borderId="71" xfId="604" applyNumberFormat="1" applyFont="1" applyFill="1" applyBorder="1" applyAlignment="1">
      <alignment horizontal="center" vertical="center"/>
      <protection/>
    </xf>
    <xf numFmtId="1" fontId="55" fillId="70" borderId="70" xfId="604" applyNumberFormat="1" applyFont="1" applyFill="1" applyBorder="1" applyAlignment="1">
      <alignment horizontal="center" vertical="center"/>
      <protection/>
    </xf>
    <xf numFmtId="1" fontId="55" fillId="70" borderId="41" xfId="604" applyNumberFormat="1" applyFont="1" applyFill="1" applyBorder="1" applyAlignment="1">
      <alignment horizontal="center" vertical="center"/>
      <protection/>
    </xf>
    <xf numFmtId="1" fontId="55" fillId="70" borderId="81" xfId="604" applyNumberFormat="1" applyFont="1" applyFill="1" applyBorder="1" applyAlignment="1">
      <alignment horizontal="center" vertical="center"/>
      <protection/>
    </xf>
    <xf numFmtId="0" fontId="8" fillId="70" borderId="71" xfId="604" applyNumberFormat="1" applyFont="1" applyFill="1" applyBorder="1" applyAlignment="1" applyProtection="1">
      <alignment horizontal="left" vertical="center" wrapText="1"/>
      <protection/>
    </xf>
    <xf numFmtId="9" fontId="55" fillId="70" borderId="41" xfId="697" applyFont="1" applyFill="1" applyBorder="1" applyAlignment="1">
      <alignment horizontal="center" vertical="center"/>
    </xf>
    <xf numFmtId="0" fontId="55" fillId="70" borderId="40" xfId="604" applyNumberFormat="1" applyFont="1" applyFill="1" applyBorder="1" applyAlignment="1">
      <alignment horizontal="center" vertical="center" wrapText="1"/>
      <protection/>
    </xf>
    <xf numFmtId="0" fontId="53" fillId="0" borderId="0" xfId="604" applyFont="1" applyAlignment="1">
      <alignment horizontal="left" vertical="center" wrapText="1"/>
      <protection/>
    </xf>
    <xf numFmtId="0" fontId="29" fillId="0" borderId="0" xfId="604" applyFont="1" applyAlignment="1">
      <alignment horizontal="left" vertical="center"/>
      <protection/>
    </xf>
    <xf numFmtId="0" fontId="26" fillId="0" borderId="29" xfId="604" applyFont="1" applyBorder="1" applyAlignment="1">
      <alignment horizontal="center" vertical="center"/>
      <protection/>
    </xf>
    <xf numFmtId="0" fontId="25" fillId="0" borderId="29" xfId="604" applyFont="1" applyBorder="1" applyAlignment="1">
      <alignment horizontal="left" vertical="center"/>
      <protection/>
    </xf>
    <xf numFmtId="0" fontId="27" fillId="0" borderId="29" xfId="604" applyFont="1" applyBorder="1" applyAlignment="1">
      <alignment horizontal="left" vertical="center"/>
      <protection/>
    </xf>
    <xf numFmtId="0" fontId="3" fillId="0" borderId="29" xfId="604" applyFont="1" applyBorder="1" applyAlignment="1">
      <alignment vertical="center" wrapText="1"/>
      <protection/>
    </xf>
    <xf numFmtId="0" fontId="28" fillId="0" borderId="29" xfId="604" applyFont="1" applyBorder="1" applyAlignment="1">
      <alignment vertical="center"/>
      <protection/>
    </xf>
    <xf numFmtId="1" fontId="27" fillId="0" borderId="29" xfId="604" applyNumberFormat="1" applyFont="1" applyBorder="1" applyAlignment="1">
      <alignment horizontal="center" vertical="center"/>
      <protection/>
    </xf>
    <xf numFmtId="0" fontId="3" fillId="0" borderId="29" xfId="604" applyFont="1" applyBorder="1" applyAlignment="1">
      <alignment vertical="center"/>
      <protection/>
    </xf>
    <xf numFmtId="0" fontId="28" fillId="0" borderId="29" xfId="604" applyFont="1" applyBorder="1" applyAlignment="1">
      <alignment horizontal="center" vertical="center"/>
      <protection/>
    </xf>
    <xf numFmtId="0" fontId="27" fillId="0" borderId="29" xfId="604" applyFont="1" applyBorder="1" applyAlignment="1">
      <alignment horizontal="center" vertical="center"/>
      <protection/>
    </xf>
    <xf numFmtId="1" fontId="55" fillId="0" borderId="52" xfId="604" applyNumberFormat="1" applyFont="1" applyFill="1" applyBorder="1" applyAlignment="1">
      <alignment horizontal="center" vertical="center"/>
      <protection/>
    </xf>
    <xf numFmtId="1" fontId="55" fillId="0" borderId="49" xfId="604" applyNumberFormat="1" applyFont="1" applyFill="1" applyBorder="1" applyAlignment="1">
      <alignment horizontal="center" vertical="center"/>
      <protection/>
    </xf>
    <xf numFmtId="1" fontId="55" fillId="0" borderId="51" xfId="60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68" fillId="0" borderId="0" xfId="627" applyNumberFormat="1" applyFont="1" applyFill="1" applyBorder="1" applyAlignment="1" applyProtection="1">
      <alignment horizontal="center" vertical="top"/>
      <protection/>
    </xf>
    <xf numFmtId="0" fontId="56" fillId="0" borderId="0" xfId="627" applyNumberFormat="1" applyFont="1" applyFill="1" applyBorder="1" applyAlignment="1" applyProtection="1">
      <alignment horizontal="center" vertical="top"/>
      <protection/>
    </xf>
    <xf numFmtId="0" fontId="5" fillId="0" borderId="0" xfId="626" applyFont="1" applyAlignment="1">
      <alignment vertical="center"/>
      <protection/>
    </xf>
    <xf numFmtId="0" fontId="56" fillId="0" borderId="0" xfId="626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4" fillId="0" borderId="42" xfId="604" applyFont="1" applyBorder="1" applyAlignment="1">
      <alignment horizontal="center" vertical="center"/>
      <protection/>
    </xf>
    <xf numFmtId="0" fontId="24" fillId="0" borderId="43" xfId="604" applyFont="1" applyBorder="1" applyAlignment="1">
      <alignment horizontal="center" vertical="center"/>
      <protection/>
    </xf>
    <xf numFmtId="0" fontId="24" fillId="0" borderId="43" xfId="604" applyFont="1" applyBorder="1" applyAlignment="1">
      <alignment horizontal="left" vertical="center"/>
      <protection/>
    </xf>
    <xf numFmtId="0" fontId="24" fillId="0" borderId="44" xfId="604" applyFont="1" applyBorder="1" applyAlignment="1">
      <alignment horizontal="left" vertical="center"/>
      <protection/>
    </xf>
    <xf numFmtId="0" fontId="17" fillId="0" borderId="24" xfId="604" applyFont="1" applyBorder="1" applyAlignment="1">
      <alignment horizontal="center" vertical="center" wrapText="1"/>
      <protection/>
    </xf>
    <xf numFmtId="0" fontId="17" fillId="0" borderId="52" xfId="604" applyFont="1" applyBorder="1" applyAlignment="1">
      <alignment horizontal="center" vertical="center" wrapText="1"/>
      <protection/>
    </xf>
    <xf numFmtId="1" fontId="17" fillId="0" borderId="24" xfId="604" applyNumberFormat="1" applyFont="1" applyBorder="1" applyAlignment="1">
      <alignment horizontal="center" vertical="center" wrapText="1"/>
      <protection/>
    </xf>
    <xf numFmtId="1" fontId="17" fillId="0" borderId="52" xfId="604" applyNumberFormat="1" applyFont="1" applyBorder="1" applyAlignment="1">
      <alignment horizontal="center" vertical="center" wrapText="1"/>
      <protection/>
    </xf>
    <xf numFmtId="0" fontId="24" fillId="0" borderId="56" xfId="604" applyFont="1" applyBorder="1" applyAlignment="1">
      <alignment horizontal="center" vertical="center"/>
      <protection/>
    </xf>
    <xf numFmtId="0" fontId="24" fillId="0" borderId="82" xfId="604" applyFont="1" applyBorder="1" applyAlignment="1">
      <alignment horizontal="center" vertical="center"/>
      <protection/>
    </xf>
    <xf numFmtId="0" fontId="24" fillId="0" borderId="83" xfId="604" applyFont="1" applyBorder="1" applyAlignment="1">
      <alignment horizontal="center" vertical="center"/>
      <protection/>
    </xf>
    <xf numFmtId="0" fontId="9" fillId="0" borderId="76" xfId="604" applyFont="1" applyBorder="1" applyAlignment="1">
      <alignment horizontal="center" vertical="center" wrapText="1"/>
      <protection/>
    </xf>
    <xf numFmtId="0" fontId="9" fillId="0" borderId="68" xfId="604" applyFont="1" applyBorder="1" applyAlignment="1">
      <alignment horizontal="center" vertical="center" wrapText="1"/>
      <protection/>
    </xf>
    <xf numFmtId="0" fontId="17" fillId="0" borderId="25" xfId="604" applyFont="1" applyBorder="1" applyAlignment="1">
      <alignment horizontal="center" vertical="center" wrapText="1"/>
      <protection/>
    </xf>
    <xf numFmtId="0" fontId="17" fillId="0" borderId="51" xfId="604" applyFont="1" applyBorder="1" applyAlignment="1">
      <alignment horizontal="center" vertical="center" wrapText="1"/>
      <protection/>
    </xf>
    <xf numFmtId="49" fontId="29" fillId="0" borderId="0" xfId="604" applyNumberFormat="1" applyFont="1" applyBorder="1" applyAlignment="1">
      <alignment horizontal="center" vertical="center"/>
      <protection/>
    </xf>
    <xf numFmtId="49" fontId="22" fillId="0" borderId="74" xfId="604" applyNumberFormat="1" applyFont="1" applyBorder="1" applyAlignment="1">
      <alignment horizontal="center" vertical="center"/>
      <protection/>
    </xf>
    <xf numFmtId="49" fontId="22" fillId="0" borderId="50" xfId="604" applyNumberFormat="1" applyFont="1" applyBorder="1" applyAlignment="1">
      <alignment horizontal="center" vertical="center"/>
      <protection/>
    </xf>
    <xf numFmtId="0" fontId="21" fillId="0" borderId="74" xfId="604" applyFont="1" applyBorder="1" applyAlignment="1">
      <alignment horizontal="center" vertical="center" wrapText="1"/>
      <protection/>
    </xf>
    <xf numFmtId="0" fontId="21" fillId="0" borderId="50" xfId="604" applyFont="1" applyBorder="1" applyAlignment="1">
      <alignment horizontal="center" vertical="center" wrapText="1"/>
      <protection/>
    </xf>
    <xf numFmtId="0" fontId="20" fillId="0" borderId="74" xfId="604" applyFont="1" applyBorder="1" applyAlignment="1">
      <alignment horizontal="center" vertical="center"/>
      <protection/>
    </xf>
    <xf numFmtId="0" fontId="20" fillId="0" borderId="50" xfId="604" applyFont="1" applyBorder="1" applyAlignment="1">
      <alignment horizontal="center" vertical="center"/>
      <protection/>
    </xf>
    <xf numFmtId="0" fontId="9" fillId="0" borderId="77" xfId="604" applyFont="1" applyBorder="1" applyAlignment="1">
      <alignment horizontal="center" vertical="center" wrapText="1"/>
      <protection/>
    </xf>
    <xf numFmtId="0" fontId="9" fillId="0" borderId="84" xfId="604" applyFont="1" applyBorder="1" applyAlignment="1">
      <alignment horizontal="center" vertical="center" wrapText="1"/>
      <protection/>
    </xf>
    <xf numFmtId="0" fontId="9" fillId="0" borderId="80" xfId="604" applyFont="1" applyBorder="1" applyAlignment="1">
      <alignment horizontal="center" vertical="center" wrapText="1"/>
      <protection/>
    </xf>
    <xf numFmtId="0" fontId="9" fillId="0" borderId="85" xfId="604" applyFont="1" applyBorder="1" applyAlignment="1">
      <alignment horizontal="center" vertical="center" wrapText="1"/>
      <protection/>
    </xf>
    <xf numFmtId="0" fontId="9" fillId="0" borderId="22" xfId="604" applyFont="1" applyBorder="1" applyAlignment="1">
      <alignment horizontal="center" vertical="center" wrapText="1"/>
      <protection/>
    </xf>
    <xf numFmtId="0" fontId="9" fillId="0" borderId="86" xfId="604" applyFont="1" applyBorder="1" applyAlignment="1">
      <alignment horizontal="center" vertical="center" wrapText="1"/>
      <protection/>
    </xf>
    <xf numFmtId="0" fontId="19" fillId="0" borderId="25" xfId="604" applyFont="1" applyBorder="1" applyAlignment="1">
      <alignment horizontal="center" vertical="center" wrapText="1"/>
      <protection/>
    </xf>
    <xf numFmtId="0" fontId="19" fillId="0" borderId="51" xfId="604" applyFont="1" applyBorder="1" applyAlignment="1">
      <alignment horizontal="center" vertical="center" wrapText="1"/>
      <protection/>
    </xf>
    <xf numFmtId="0" fontId="19" fillId="0" borderId="24" xfId="604" applyFont="1" applyBorder="1" applyAlignment="1">
      <alignment horizontal="center" vertical="center" wrapText="1"/>
      <protection/>
    </xf>
    <xf numFmtId="0" fontId="19" fillId="0" borderId="52" xfId="604" applyFont="1" applyBorder="1" applyAlignment="1">
      <alignment horizontal="center" vertical="center" wrapText="1"/>
      <protection/>
    </xf>
    <xf numFmtId="0" fontId="19" fillId="0" borderId="46" xfId="604" applyFont="1" applyBorder="1" applyAlignment="1">
      <alignment horizontal="center" vertical="center" wrapText="1"/>
      <protection/>
    </xf>
    <xf numFmtId="0" fontId="19" fillId="0" borderId="68" xfId="604" applyFont="1" applyBorder="1" applyAlignment="1">
      <alignment horizontal="center" vertical="center" wrapText="1"/>
      <protection/>
    </xf>
    <xf numFmtId="49" fontId="5" fillId="0" borderId="0" xfId="604" applyNumberFormat="1" applyFont="1" applyAlignment="1">
      <alignment horizontal="left" wrapText="1"/>
      <protection/>
    </xf>
    <xf numFmtId="0" fontId="8" fillId="0" borderId="57" xfId="604" applyNumberFormat="1" applyFont="1" applyFill="1" applyBorder="1" applyAlignment="1" applyProtection="1">
      <alignment horizontal="right" vertical="center" wrapText="1"/>
      <protection/>
    </xf>
    <xf numFmtId="0" fontId="8" fillId="0" borderId="87" xfId="604" applyNumberFormat="1" applyFont="1" applyFill="1" applyBorder="1" applyAlignment="1" applyProtection="1">
      <alignment horizontal="right" vertical="center" wrapText="1"/>
      <protection/>
    </xf>
    <xf numFmtId="0" fontId="8" fillId="0" borderId="88" xfId="604" applyNumberFormat="1" applyFont="1" applyFill="1" applyBorder="1" applyAlignment="1" applyProtection="1">
      <alignment horizontal="right" vertical="center" wrapText="1"/>
      <protection/>
    </xf>
    <xf numFmtId="0" fontId="8" fillId="0" borderId="85" xfId="604" applyNumberFormat="1" applyFont="1" applyFill="1" applyBorder="1" applyAlignment="1" applyProtection="1">
      <alignment horizontal="right" vertical="center" wrapText="1"/>
      <protection/>
    </xf>
    <xf numFmtId="0" fontId="8" fillId="0" borderId="22" xfId="604" applyNumberFormat="1" applyFont="1" applyFill="1" applyBorder="1" applyAlignment="1" applyProtection="1">
      <alignment horizontal="right" vertical="center" wrapText="1"/>
      <protection/>
    </xf>
    <xf numFmtId="0" fontId="8" fillId="0" borderId="86" xfId="604" applyNumberFormat="1" applyFont="1" applyFill="1" applyBorder="1" applyAlignment="1" applyProtection="1">
      <alignment horizontal="right" vertical="center" wrapText="1"/>
      <protection/>
    </xf>
    <xf numFmtId="0" fontId="8" fillId="0" borderId="47" xfId="604" applyNumberFormat="1" applyFont="1" applyFill="1" applyBorder="1" applyAlignment="1" applyProtection="1">
      <alignment horizontal="right" vertical="center" wrapText="1"/>
      <protection/>
    </xf>
    <xf numFmtId="0" fontId="8" fillId="0" borderId="89" xfId="604" applyNumberFormat="1" applyFont="1" applyFill="1" applyBorder="1" applyAlignment="1" applyProtection="1">
      <alignment horizontal="right" vertical="center" wrapText="1"/>
      <protection/>
    </xf>
    <xf numFmtId="0" fontId="8" fillId="0" borderId="90" xfId="604" applyNumberFormat="1" applyFont="1" applyFill="1" applyBorder="1" applyAlignment="1" applyProtection="1">
      <alignment horizontal="right" vertical="center" wrapText="1"/>
      <protection/>
    </xf>
    <xf numFmtId="0" fontId="8" fillId="0" borderId="56" xfId="604" applyNumberFormat="1" applyFont="1" applyFill="1" applyBorder="1" applyAlignment="1" applyProtection="1">
      <alignment horizontal="right" vertical="center" wrapText="1"/>
      <protection/>
    </xf>
    <xf numFmtId="0" fontId="8" fillId="0" borderId="82" xfId="604" applyNumberFormat="1" applyFont="1" applyFill="1" applyBorder="1" applyAlignment="1" applyProtection="1">
      <alignment horizontal="right" vertical="center" wrapText="1"/>
      <protection/>
    </xf>
    <xf numFmtId="0" fontId="8" fillId="0" borderId="91" xfId="604" applyNumberFormat="1" applyFont="1" applyFill="1" applyBorder="1" applyAlignment="1" applyProtection="1">
      <alignment horizontal="right" vertical="center" wrapText="1"/>
      <protection/>
    </xf>
    <xf numFmtId="0" fontId="6" fillId="0" borderId="84" xfId="604" applyNumberFormat="1" applyFont="1" applyFill="1" applyBorder="1" applyAlignment="1" applyProtection="1">
      <alignment horizontal="left" vertical="center" wrapText="1"/>
      <protection/>
    </xf>
    <xf numFmtId="49" fontId="6" fillId="0" borderId="29" xfId="604" applyNumberFormat="1" applyFont="1" applyFill="1" applyBorder="1" applyAlignment="1" applyProtection="1">
      <alignment horizontal="center" vertical="center"/>
      <protection/>
    </xf>
    <xf numFmtId="49" fontId="8" fillId="0" borderId="42" xfId="604" applyNumberFormat="1" applyFont="1" applyFill="1" applyBorder="1" applyAlignment="1" applyProtection="1">
      <alignment horizontal="center" vertical="center"/>
      <protection/>
    </xf>
    <xf numFmtId="49" fontId="8" fillId="0" borderId="43" xfId="604" applyNumberFormat="1" applyFont="1" applyFill="1" applyBorder="1" applyAlignment="1" applyProtection="1">
      <alignment horizontal="center" vertical="center"/>
      <protection/>
    </xf>
    <xf numFmtId="49" fontId="8" fillId="0" borderId="44" xfId="604" applyNumberFormat="1" applyFont="1" applyFill="1" applyBorder="1" applyAlignment="1" applyProtection="1">
      <alignment horizontal="center" vertical="center"/>
      <protection/>
    </xf>
    <xf numFmtId="0" fontId="8" fillId="0" borderId="42" xfId="604" applyFont="1" applyFill="1" applyBorder="1" applyAlignment="1">
      <alignment horizontal="center" vertical="center"/>
      <protection/>
    </xf>
    <xf numFmtId="0" fontId="8" fillId="0" borderId="43" xfId="604" applyFont="1" applyFill="1" applyBorder="1" applyAlignment="1">
      <alignment horizontal="center" vertical="center"/>
      <protection/>
    </xf>
    <xf numFmtId="0" fontId="8" fillId="0" borderId="44" xfId="604" applyFont="1" applyFill="1" applyBorder="1" applyAlignment="1">
      <alignment horizontal="center" vertical="center"/>
      <protection/>
    </xf>
    <xf numFmtId="0" fontId="35" fillId="0" borderId="84" xfId="0" applyFont="1" applyBorder="1" applyAlignment="1">
      <alignment horizontal="left" vertical="center" wrapText="1"/>
    </xf>
    <xf numFmtId="0" fontId="54" fillId="0" borderId="8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8" fillId="0" borderId="70" xfId="604" applyNumberFormat="1" applyFont="1" applyFill="1" applyBorder="1" applyAlignment="1" applyProtection="1">
      <alignment horizontal="right" vertical="center" wrapText="1"/>
      <protection/>
    </xf>
    <xf numFmtId="0" fontId="8" fillId="0" borderId="40" xfId="604" applyNumberFormat="1" applyFont="1" applyFill="1" applyBorder="1" applyAlignment="1" applyProtection="1">
      <alignment horizontal="right" vertical="center" wrapText="1"/>
      <protection/>
    </xf>
    <xf numFmtId="0" fontId="8" fillId="0" borderId="41" xfId="604" applyNumberFormat="1" applyFont="1" applyFill="1" applyBorder="1" applyAlignment="1" applyProtection="1">
      <alignment horizontal="right" vertical="center" wrapText="1"/>
      <protection/>
    </xf>
    <xf numFmtId="0" fontId="8" fillId="0" borderId="45" xfId="604" applyNumberFormat="1" applyFont="1" applyFill="1" applyBorder="1" applyAlignment="1" applyProtection="1">
      <alignment horizontal="right" vertical="center" wrapText="1"/>
      <protection/>
    </xf>
    <xf numFmtId="0" fontId="8" fillId="0" borderId="61" xfId="604" applyNumberFormat="1" applyFont="1" applyFill="1" applyBorder="1" applyAlignment="1" applyProtection="1">
      <alignment horizontal="right" vertical="center" wrapText="1"/>
      <protection/>
    </xf>
    <xf numFmtId="0" fontId="8" fillId="0" borderId="92" xfId="604" applyNumberFormat="1" applyFont="1" applyFill="1" applyBorder="1" applyAlignment="1" applyProtection="1">
      <alignment horizontal="right" vertical="center" wrapText="1"/>
      <protection/>
    </xf>
    <xf numFmtId="0" fontId="64" fillId="0" borderId="0" xfId="604" applyFont="1" applyAlignment="1">
      <alignment wrapText="1"/>
      <protection/>
    </xf>
    <xf numFmtId="0" fontId="96" fillId="0" borderId="0" xfId="0" applyFont="1" applyAlignment="1">
      <alignment/>
    </xf>
    <xf numFmtId="0" fontId="65" fillId="0" borderId="0" xfId="604" applyFont="1" applyAlignment="1">
      <alignment wrapText="1"/>
      <protection/>
    </xf>
    <xf numFmtId="0" fontId="97" fillId="0" borderId="0" xfId="0" applyFont="1" applyAlignment="1">
      <alignment/>
    </xf>
    <xf numFmtId="0" fontId="60" fillId="0" borderId="0" xfId="604" applyFont="1" applyBorder="1" applyAlignment="1">
      <alignment horizontal="center" vertical="center"/>
      <protection/>
    </xf>
    <xf numFmtId="0" fontId="62" fillId="0" borderId="0" xfId="604" applyFont="1" applyBorder="1" applyAlignment="1">
      <alignment horizontal="center" vertical="center" wrapText="1"/>
      <protection/>
    </xf>
    <xf numFmtId="0" fontId="61" fillId="0" borderId="29" xfId="604" applyFont="1" applyBorder="1" applyAlignment="1">
      <alignment horizontal="center"/>
      <protection/>
    </xf>
    <xf numFmtId="0" fontId="63" fillId="0" borderId="74" xfId="604" applyFont="1" applyBorder="1" applyAlignment="1">
      <alignment horizontal="center" textRotation="90"/>
      <protection/>
    </xf>
    <xf numFmtId="0" fontId="63" fillId="0" borderId="93" xfId="604" applyFont="1" applyBorder="1" applyAlignment="1">
      <alignment horizontal="center" textRotation="90"/>
      <protection/>
    </xf>
    <xf numFmtId="0" fontId="2" fillId="0" borderId="0" xfId="604" applyFont="1" applyBorder="1" applyAlignment="1">
      <alignment horizontal="center"/>
      <protection/>
    </xf>
  </cellXfs>
  <cellStyles count="757">
    <cellStyle name="Normal" xfId="0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3 2" xfId="20"/>
    <cellStyle name="20% - Акцент1 2 4" xfId="21"/>
    <cellStyle name="20% - Акцент1 2 5" xfId="22"/>
    <cellStyle name="20% - Акцент1 2 6" xfId="23"/>
    <cellStyle name="20% - Акцент1 2 7" xfId="24"/>
    <cellStyle name="20% — акцент2" xfId="25"/>
    <cellStyle name="20% - Акцент2 2" xfId="26"/>
    <cellStyle name="20% - Акцент2 2 2" xfId="27"/>
    <cellStyle name="20% - Акцент2 2 2 2" xfId="28"/>
    <cellStyle name="20% - Акцент2 2 3" xfId="29"/>
    <cellStyle name="20% - Акцент2 2 3 2" xfId="30"/>
    <cellStyle name="20% - Акцент2 2 4" xfId="31"/>
    <cellStyle name="20% - Акцент2 2 5" xfId="32"/>
    <cellStyle name="20% - Акцент2 2 6" xfId="33"/>
    <cellStyle name="20% - Акцент2 2 7" xfId="34"/>
    <cellStyle name="20% — акцент3" xfId="35"/>
    <cellStyle name="20% - Акцент3 2" xfId="36"/>
    <cellStyle name="20% - Акцент3 2 2" xfId="37"/>
    <cellStyle name="20% - Акцент3 2 2 2" xfId="38"/>
    <cellStyle name="20% - Акцент3 2 3" xfId="39"/>
    <cellStyle name="20% - Акцент3 2 3 2" xfId="40"/>
    <cellStyle name="20% - Акцент3 2 4" xfId="41"/>
    <cellStyle name="20% - Акцент3 2 5" xfId="42"/>
    <cellStyle name="20% - Акцент3 2 6" xfId="43"/>
    <cellStyle name="20% - Акцент3 2 7" xfId="44"/>
    <cellStyle name="20% — акцент4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3 2" xfId="50"/>
    <cellStyle name="20% - Акцент4 2 4" xfId="51"/>
    <cellStyle name="20% - Акцент4 2 5" xfId="52"/>
    <cellStyle name="20% - Акцент4 2 6" xfId="53"/>
    <cellStyle name="20% - Акцент4 2 7" xfId="54"/>
    <cellStyle name="20% — акцент5" xfId="55"/>
    <cellStyle name="20% - Акцент5 2" xfId="56"/>
    <cellStyle name="20% - Акцент5 2 2" xfId="57"/>
    <cellStyle name="20% - Акцент5 2 2 2" xfId="58"/>
    <cellStyle name="20% - Акцент5 2 3" xfId="59"/>
    <cellStyle name="20% - Акцент5 2 3 2" xfId="60"/>
    <cellStyle name="20% - Акцент5 2 4" xfId="61"/>
    <cellStyle name="20% - Акцент5 2 5" xfId="62"/>
    <cellStyle name="20% - Акцент5 2 6" xfId="63"/>
    <cellStyle name="20% - Акцент5 2 7" xfId="64"/>
    <cellStyle name="20% — акцент6" xfId="65"/>
    <cellStyle name="20% - Акцент6 2" xfId="66"/>
    <cellStyle name="20% - Акцент6 2 2" xfId="67"/>
    <cellStyle name="20% - Акцент6 2 2 2" xfId="68"/>
    <cellStyle name="20% - Акцент6 2 3" xfId="69"/>
    <cellStyle name="20% - Акцент6 2 3 2" xfId="70"/>
    <cellStyle name="20% - Акцент6 2 4" xfId="71"/>
    <cellStyle name="20% - Акцент6 2 5" xfId="72"/>
    <cellStyle name="20% - Акцент6 2 6" xfId="73"/>
    <cellStyle name="20% - Акцент6 2 7" xfId="74"/>
    <cellStyle name="40% — акцент1" xfId="75"/>
    <cellStyle name="40% - Акцент1 2" xfId="76"/>
    <cellStyle name="40% - Акцент1 2 2" xfId="77"/>
    <cellStyle name="40% - Акцент1 2 2 2" xfId="78"/>
    <cellStyle name="40% - Акцент1 2 3" xfId="79"/>
    <cellStyle name="40% - Акцент1 2 3 2" xfId="80"/>
    <cellStyle name="40% - Акцент1 2 4" xfId="81"/>
    <cellStyle name="40% - Акцент1 2 5" xfId="82"/>
    <cellStyle name="40% - Акцент1 2 6" xfId="83"/>
    <cellStyle name="40% - Акцент1 2 7" xfId="84"/>
    <cellStyle name="40% — акцент2" xfId="85"/>
    <cellStyle name="40% - Акцент2 2" xfId="86"/>
    <cellStyle name="40% - Акцент2 2 2" xfId="87"/>
    <cellStyle name="40% - Акцент2 2 2 2" xfId="88"/>
    <cellStyle name="40% - Акцент2 2 3" xfId="89"/>
    <cellStyle name="40% - Акцент2 2 3 2" xfId="90"/>
    <cellStyle name="40% - Акцент2 2 4" xfId="91"/>
    <cellStyle name="40% - Акцент2 2 5" xfId="92"/>
    <cellStyle name="40% - Акцент2 2 6" xfId="93"/>
    <cellStyle name="40% - Акцент2 2 7" xfId="94"/>
    <cellStyle name="40% — акцент3" xfId="95"/>
    <cellStyle name="40% - Акцент3 2" xfId="96"/>
    <cellStyle name="40% - Акцент3 2 2" xfId="97"/>
    <cellStyle name="40% - Акцент3 2 2 2" xfId="98"/>
    <cellStyle name="40% - Акцент3 2 3" xfId="99"/>
    <cellStyle name="40% - Акцент3 2 3 2" xfId="100"/>
    <cellStyle name="40% - Акцент3 2 4" xfId="101"/>
    <cellStyle name="40% - Акцент3 2 5" xfId="102"/>
    <cellStyle name="40% - Акцент3 2 6" xfId="103"/>
    <cellStyle name="40% - Акцент3 2 7" xfId="104"/>
    <cellStyle name="40% — акцент4" xfId="105"/>
    <cellStyle name="40% - Акцент4 2" xfId="106"/>
    <cellStyle name="40% - Акцент4 2 2" xfId="107"/>
    <cellStyle name="40% - Акцент4 2 2 2" xfId="108"/>
    <cellStyle name="40% - Акцент4 2 3" xfId="109"/>
    <cellStyle name="40% - Акцент4 2 3 2" xfId="110"/>
    <cellStyle name="40% - Акцент4 2 4" xfId="111"/>
    <cellStyle name="40% - Акцент4 2 5" xfId="112"/>
    <cellStyle name="40% - Акцент4 2 6" xfId="113"/>
    <cellStyle name="40% - Акцент4 2 7" xfId="114"/>
    <cellStyle name="40% — акцент5" xfId="115"/>
    <cellStyle name="40% - Акцент5 2" xfId="116"/>
    <cellStyle name="40% - Акцент5 2 2" xfId="117"/>
    <cellStyle name="40% - Акцент5 2 2 2" xfId="118"/>
    <cellStyle name="40% - Акцент5 2 3" xfId="119"/>
    <cellStyle name="40% - Акцент5 2 3 2" xfId="120"/>
    <cellStyle name="40% - Акцент5 2 4" xfId="121"/>
    <cellStyle name="40% - Акцент5 2 5" xfId="122"/>
    <cellStyle name="40% - Акцент5 2 6" xfId="123"/>
    <cellStyle name="40% - Акцент5 2 7" xfId="124"/>
    <cellStyle name="40% — акцент6" xfId="125"/>
    <cellStyle name="40% - Акцент6 2" xfId="126"/>
    <cellStyle name="40% - Акцент6 2 2" xfId="127"/>
    <cellStyle name="40% - Акцент6 2 2 2" xfId="128"/>
    <cellStyle name="40% - Акцент6 2 3" xfId="129"/>
    <cellStyle name="40% - Акцент6 2 3 2" xfId="130"/>
    <cellStyle name="40% - Акцент6 2 4" xfId="131"/>
    <cellStyle name="40% - Акцент6 2 5" xfId="132"/>
    <cellStyle name="40% - Акцент6 2 6" xfId="133"/>
    <cellStyle name="40% - Акцент6 2 7" xfId="134"/>
    <cellStyle name="60% — акцент1" xfId="135"/>
    <cellStyle name="60% - Акцент1 2" xfId="136"/>
    <cellStyle name="60% - Акцент1 2 2" xfId="137"/>
    <cellStyle name="60% - Акцент1 2 3" xfId="138"/>
    <cellStyle name="60% - Акцент1 2 4" xfId="139"/>
    <cellStyle name="60% - Акцент1 2 5" xfId="140"/>
    <cellStyle name="60% — акцент2" xfId="141"/>
    <cellStyle name="60% - Акцент2 2" xfId="142"/>
    <cellStyle name="60% - Акцент2 2 2" xfId="143"/>
    <cellStyle name="60% - Акцент2 2 3" xfId="144"/>
    <cellStyle name="60% - Акцент2 2 4" xfId="145"/>
    <cellStyle name="60% - Акцент2 2 5" xfId="146"/>
    <cellStyle name="60% — акцент3" xfId="147"/>
    <cellStyle name="60% - Акцент3 2" xfId="148"/>
    <cellStyle name="60% - Акцент3 2 2" xfId="149"/>
    <cellStyle name="60% - Акцент3 2 3" xfId="150"/>
    <cellStyle name="60% - Акцент3 2 4" xfId="151"/>
    <cellStyle name="60% - Акцент3 2 5" xfId="152"/>
    <cellStyle name="60% — акцент4" xfId="153"/>
    <cellStyle name="60% - Акцент4 2" xfId="154"/>
    <cellStyle name="60% - Акцент4 2 2" xfId="155"/>
    <cellStyle name="60% - Акцент4 2 3" xfId="156"/>
    <cellStyle name="60% - Акцент4 2 4" xfId="157"/>
    <cellStyle name="60% - Акцент4 2 5" xfId="158"/>
    <cellStyle name="60% — акцент5" xfId="159"/>
    <cellStyle name="60% - Акцент5 2" xfId="160"/>
    <cellStyle name="60% - Акцент5 2 2" xfId="161"/>
    <cellStyle name="60% - Акцент5 2 3" xfId="162"/>
    <cellStyle name="60% - Акцент5 2 4" xfId="163"/>
    <cellStyle name="60% - Акцент5 2 5" xfId="164"/>
    <cellStyle name="60% — акцент6" xfId="165"/>
    <cellStyle name="60% - Акцент6 2" xfId="166"/>
    <cellStyle name="60% - Акцент6 2 2" xfId="167"/>
    <cellStyle name="60% - Акцент6 2 3" xfId="168"/>
    <cellStyle name="60% - Акцент6 2 4" xfId="169"/>
    <cellStyle name="60% - Акцент6 2 5" xfId="170"/>
    <cellStyle name="Акцент1" xfId="171"/>
    <cellStyle name="Акцент1 2" xfId="172"/>
    <cellStyle name="Акцент1 2 2" xfId="173"/>
    <cellStyle name="Акцент1 2 2 2" xfId="174"/>
    <cellStyle name="Акцент1 2 2 3" xfId="175"/>
    <cellStyle name="Акцент1 2 2 4" xfId="176"/>
    <cellStyle name="Акцент1 2 2 5" xfId="177"/>
    <cellStyle name="Акцент1 2 3" xfId="178"/>
    <cellStyle name="Акцент1 2 3 2" xfId="179"/>
    <cellStyle name="Акцент1 2 3 3" xfId="180"/>
    <cellStyle name="Акцент1 2 3 4" xfId="181"/>
    <cellStyle name="Акцент1 2 3 5" xfId="182"/>
    <cellStyle name="Акцент1 2 3 6" xfId="183"/>
    <cellStyle name="Акцент1 2 3 7" xfId="184"/>
    <cellStyle name="Акцент1 2 4" xfId="185"/>
    <cellStyle name="Акцент1 2 5" xfId="186"/>
    <cellStyle name="Акцент1 2 6" xfId="187"/>
    <cellStyle name="Акцент1 2 7" xfId="188"/>
    <cellStyle name="Акцент1 3" xfId="189"/>
    <cellStyle name="Акцент1 3 2" xfId="190"/>
    <cellStyle name="Акцент1 3 2 2" xfId="191"/>
    <cellStyle name="Акцент1 3 2 3" xfId="192"/>
    <cellStyle name="Акцент1 3 2 4" xfId="193"/>
    <cellStyle name="Акцент1 3 2 5" xfId="194"/>
    <cellStyle name="Акцент1 3 3" xfId="195"/>
    <cellStyle name="Акцент1 3 4" xfId="196"/>
    <cellStyle name="Акцент1 3 5" xfId="197"/>
    <cellStyle name="Акцент1 3 6" xfId="198"/>
    <cellStyle name="Акцент2" xfId="199"/>
    <cellStyle name="Акцент2 2" xfId="200"/>
    <cellStyle name="Акцент2 2 2" xfId="201"/>
    <cellStyle name="Акцент2 2 2 2" xfId="202"/>
    <cellStyle name="Акцент2 2 2 3" xfId="203"/>
    <cellStyle name="Акцент2 2 2 4" xfId="204"/>
    <cellStyle name="Акцент2 2 2 5" xfId="205"/>
    <cellStyle name="Акцент2 2 3" xfId="206"/>
    <cellStyle name="Акцент2 2 3 2" xfId="207"/>
    <cellStyle name="Акцент2 2 3 3" xfId="208"/>
    <cellStyle name="Акцент2 2 3 4" xfId="209"/>
    <cellStyle name="Акцент2 2 3 5" xfId="210"/>
    <cellStyle name="Акцент2 2 3 6" xfId="211"/>
    <cellStyle name="Акцент2 2 3 7" xfId="212"/>
    <cellStyle name="Акцент2 2 4" xfId="213"/>
    <cellStyle name="Акцент2 2 5" xfId="214"/>
    <cellStyle name="Акцент2 2 6" xfId="215"/>
    <cellStyle name="Акцент2 2 7" xfId="216"/>
    <cellStyle name="Акцент2 3" xfId="217"/>
    <cellStyle name="Акцент2 3 2" xfId="218"/>
    <cellStyle name="Акцент2 3 2 2" xfId="219"/>
    <cellStyle name="Акцент2 3 2 3" xfId="220"/>
    <cellStyle name="Акцент2 3 2 4" xfId="221"/>
    <cellStyle name="Акцент2 3 2 5" xfId="222"/>
    <cellStyle name="Акцент2 3 3" xfId="223"/>
    <cellStyle name="Акцент2 3 4" xfId="224"/>
    <cellStyle name="Акцент2 3 5" xfId="225"/>
    <cellStyle name="Акцент2 3 6" xfId="226"/>
    <cellStyle name="Акцент3" xfId="227"/>
    <cellStyle name="Акцент3 2" xfId="228"/>
    <cellStyle name="Акцент3 2 2" xfId="229"/>
    <cellStyle name="Акцент3 2 2 2" xfId="230"/>
    <cellStyle name="Акцент3 2 2 3" xfId="231"/>
    <cellStyle name="Акцент3 2 2 4" xfId="232"/>
    <cellStyle name="Акцент3 2 2 5" xfId="233"/>
    <cellStyle name="Акцент3 2 3" xfId="234"/>
    <cellStyle name="Акцент3 2 3 2" xfId="235"/>
    <cellStyle name="Акцент3 2 3 3" xfId="236"/>
    <cellStyle name="Акцент3 2 3 4" xfId="237"/>
    <cellStyle name="Акцент3 2 3 5" xfId="238"/>
    <cellStyle name="Акцент3 2 3 6" xfId="239"/>
    <cellStyle name="Акцент3 2 3 7" xfId="240"/>
    <cellStyle name="Акцент3 2 4" xfId="241"/>
    <cellStyle name="Акцент3 2 5" xfId="242"/>
    <cellStyle name="Акцент3 2 6" xfId="243"/>
    <cellStyle name="Акцент3 2 7" xfId="244"/>
    <cellStyle name="Акцент3 3" xfId="245"/>
    <cellStyle name="Акцент3 3 2" xfId="246"/>
    <cellStyle name="Акцент3 3 2 2" xfId="247"/>
    <cellStyle name="Акцент3 3 2 3" xfId="248"/>
    <cellStyle name="Акцент3 3 2 4" xfId="249"/>
    <cellStyle name="Акцент3 3 2 5" xfId="250"/>
    <cellStyle name="Акцент3 3 3" xfId="251"/>
    <cellStyle name="Акцент3 3 4" xfId="252"/>
    <cellStyle name="Акцент3 3 5" xfId="253"/>
    <cellStyle name="Акцент3 3 6" xfId="254"/>
    <cellStyle name="Акцент4" xfId="255"/>
    <cellStyle name="Акцент4 2" xfId="256"/>
    <cellStyle name="Акцент4 2 2" xfId="257"/>
    <cellStyle name="Акцент4 2 2 2" xfId="258"/>
    <cellStyle name="Акцент4 2 2 3" xfId="259"/>
    <cellStyle name="Акцент4 2 2 4" xfId="260"/>
    <cellStyle name="Акцент4 2 2 5" xfId="261"/>
    <cellStyle name="Акцент4 2 3" xfId="262"/>
    <cellStyle name="Акцент4 2 3 2" xfId="263"/>
    <cellStyle name="Акцент4 2 3 3" xfId="264"/>
    <cellStyle name="Акцент4 2 3 4" xfId="265"/>
    <cellStyle name="Акцент4 2 3 5" xfId="266"/>
    <cellStyle name="Акцент4 2 3 6" xfId="267"/>
    <cellStyle name="Акцент4 2 3 7" xfId="268"/>
    <cellStyle name="Акцент4 2 4" xfId="269"/>
    <cellStyle name="Акцент4 2 5" xfId="270"/>
    <cellStyle name="Акцент4 2 6" xfId="271"/>
    <cellStyle name="Акцент4 2 7" xfId="272"/>
    <cellStyle name="Акцент4 3" xfId="273"/>
    <cellStyle name="Акцент4 3 2" xfId="274"/>
    <cellStyle name="Акцент4 3 2 2" xfId="275"/>
    <cellStyle name="Акцент4 3 2 3" xfId="276"/>
    <cellStyle name="Акцент4 3 2 4" xfId="277"/>
    <cellStyle name="Акцент4 3 2 5" xfId="278"/>
    <cellStyle name="Акцент4 3 3" xfId="279"/>
    <cellStyle name="Акцент4 3 4" xfId="280"/>
    <cellStyle name="Акцент4 3 5" xfId="281"/>
    <cellStyle name="Акцент4 3 6" xfId="282"/>
    <cellStyle name="Акцент5" xfId="283"/>
    <cellStyle name="Акцент5 2" xfId="284"/>
    <cellStyle name="Акцент5 2 2" xfId="285"/>
    <cellStyle name="Акцент5 2 2 2" xfId="286"/>
    <cellStyle name="Акцент5 2 2 3" xfId="287"/>
    <cellStyle name="Акцент5 2 2 4" xfId="288"/>
    <cellStyle name="Акцент5 2 2 5" xfId="289"/>
    <cellStyle name="Акцент5 2 3" xfId="290"/>
    <cellStyle name="Акцент5 2 3 2" xfId="291"/>
    <cellStyle name="Акцент5 2 3 3" xfId="292"/>
    <cellStyle name="Акцент5 2 3 4" xfId="293"/>
    <cellStyle name="Акцент5 2 3 5" xfId="294"/>
    <cellStyle name="Акцент5 2 3 6" xfId="295"/>
    <cellStyle name="Акцент5 2 3 7" xfId="296"/>
    <cellStyle name="Акцент5 2 4" xfId="297"/>
    <cellStyle name="Акцент5 2 5" xfId="298"/>
    <cellStyle name="Акцент5 2 6" xfId="299"/>
    <cellStyle name="Акцент5 2 7" xfId="300"/>
    <cellStyle name="Акцент5 3" xfId="301"/>
    <cellStyle name="Акцент5 3 2" xfId="302"/>
    <cellStyle name="Акцент5 3 2 2" xfId="303"/>
    <cellStyle name="Акцент5 3 2 3" xfId="304"/>
    <cellStyle name="Акцент5 3 2 4" xfId="305"/>
    <cellStyle name="Акцент5 3 2 5" xfId="306"/>
    <cellStyle name="Акцент5 3 3" xfId="307"/>
    <cellStyle name="Акцент5 3 4" xfId="308"/>
    <cellStyle name="Акцент5 3 5" xfId="309"/>
    <cellStyle name="Акцент5 3 6" xfId="310"/>
    <cellStyle name="Акцент6" xfId="311"/>
    <cellStyle name="Акцент6 2" xfId="312"/>
    <cellStyle name="Акцент6 2 2" xfId="313"/>
    <cellStyle name="Акцент6 2 2 2" xfId="314"/>
    <cellStyle name="Акцент6 2 2 3" xfId="315"/>
    <cellStyle name="Акцент6 2 2 4" xfId="316"/>
    <cellStyle name="Акцент6 2 2 5" xfId="317"/>
    <cellStyle name="Акцент6 2 3" xfId="318"/>
    <cellStyle name="Акцент6 2 3 2" xfId="319"/>
    <cellStyle name="Акцент6 2 3 3" xfId="320"/>
    <cellStyle name="Акцент6 2 3 4" xfId="321"/>
    <cellStyle name="Акцент6 2 3 5" xfId="322"/>
    <cellStyle name="Акцент6 2 3 6" xfId="323"/>
    <cellStyle name="Акцент6 2 3 7" xfId="324"/>
    <cellStyle name="Акцент6 2 4" xfId="325"/>
    <cellStyle name="Акцент6 2 5" xfId="326"/>
    <cellStyle name="Акцент6 2 6" xfId="327"/>
    <cellStyle name="Акцент6 2 7" xfId="328"/>
    <cellStyle name="Акцент6 3" xfId="329"/>
    <cellStyle name="Акцент6 3 2" xfId="330"/>
    <cellStyle name="Акцент6 3 2 2" xfId="331"/>
    <cellStyle name="Акцент6 3 2 3" xfId="332"/>
    <cellStyle name="Акцент6 3 2 4" xfId="333"/>
    <cellStyle name="Акцент6 3 2 5" xfId="334"/>
    <cellStyle name="Акцент6 3 3" xfId="335"/>
    <cellStyle name="Акцент6 3 4" xfId="336"/>
    <cellStyle name="Акцент6 3 5" xfId="337"/>
    <cellStyle name="Акцент6 3 6" xfId="338"/>
    <cellStyle name="Ввод " xfId="339"/>
    <cellStyle name="Ввод  2" xfId="340"/>
    <cellStyle name="Ввод  2 2" xfId="341"/>
    <cellStyle name="Ввод  2 2 2" xfId="342"/>
    <cellStyle name="Ввод  2 2 3" xfId="343"/>
    <cellStyle name="Ввод  2 2 4" xfId="344"/>
    <cellStyle name="Ввод  2 2 5" xfId="345"/>
    <cellStyle name="Ввод  2 3" xfId="346"/>
    <cellStyle name="Ввод  2 3 2" xfId="347"/>
    <cellStyle name="Ввод  2 3 3" xfId="348"/>
    <cellStyle name="Ввод  2 3 4" xfId="349"/>
    <cellStyle name="Ввод  2 3 5" xfId="350"/>
    <cellStyle name="Ввод  2 3 6" xfId="351"/>
    <cellStyle name="Ввод  2 3 7" xfId="352"/>
    <cellStyle name="Ввод  2 4" xfId="353"/>
    <cellStyle name="Ввод  2 5" xfId="354"/>
    <cellStyle name="Ввод  2 6" xfId="355"/>
    <cellStyle name="Ввод  2 7" xfId="356"/>
    <cellStyle name="Ввод  3" xfId="357"/>
    <cellStyle name="Ввод  3 2" xfId="358"/>
    <cellStyle name="Ввод  3 2 2" xfId="359"/>
    <cellStyle name="Ввод  3 2 3" xfId="360"/>
    <cellStyle name="Ввод  3 2 4" xfId="361"/>
    <cellStyle name="Ввод  3 2 5" xfId="362"/>
    <cellStyle name="Ввод  3 3" xfId="363"/>
    <cellStyle name="Ввод  3 4" xfId="364"/>
    <cellStyle name="Ввод  3 5" xfId="365"/>
    <cellStyle name="Ввод  3 6" xfId="366"/>
    <cellStyle name="Вывод" xfId="367"/>
    <cellStyle name="Вывод 2" xfId="368"/>
    <cellStyle name="Вывод 2 2" xfId="369"/>
    <cellStyle name="Вывод 2 2 2" xfId="370"/>
    <cellStyle name="Вывод 2 2 3" xfId="371"/>
    <cellStyle name="Вывод 2 2 4" xfId="372"/>
    <cellStyle name="Вывод 2 3" xfId="373"/>
    <cellStyle name="Вывод 2 3 2" xfId="374"/>
    <cellStyle name="Вывод 2 3 3" xfId="375"/>
    <cellStyle name="Вывод 2 3 4" xfId="376"/>
    <cellStyle name="Вывод 2 3 5" xfId="377"/>
    <cellStyle name="Вывод 2 3 6" xfId="378"/>
    <cellStyle name="Вывод 2 4" xfId="379"/>
    <cellStyle name="Вывод 2 5" xfId="380"/>
    <cellStyle name="Вывод 2 6" xfId="381"/>
    <cellStyle name="Вывод 3" xfId="382"/>
    <cellStyle name="Вывод 3 2" xfId="383"/>
    <cellStyle name="Вывод 3 2 2" xfId="384"/>
    <cellStyle name="Вывод 3 2 3" xfId="385"/>
    <cellStyle name="Вывод 3 2 4" xfId="386"/>
    <cellStyle name="Вывод 3 3" xfId="387"/>
    <cellStyle name="Вывод 3 4" xfId="388"/>
    <cellStyle name="Вывод 3 5" xfId="389"/>
    <cellStyle name="Вычисление" xfId="390"/>
    <cellStyle name="Вычисление 2" xfId="391"/>
    <cellStyle name="Вычисление 2 2" xfId="392"/>
    <cellStyle name="Вычисление 2 2 2" xfId="393"/>
    <cellStyle name="Вычисление 2 2 3" xfId="394"/>
    <cellStyle name="Вычисление 2 2 4" xfId="395"/>
    <cellStyle name="Вычисление 2 3" xfId="396"/>
    <cellStyle name="Вычисление 2 3 2" xfId="397"/>
    <cellStyle name="Вычисление 2 3 3" xfId="398"/>
    <cellStyle name="Вычисление 2 3 4" xfId="399"/>
    <cellStyle name="Вычисление 2 3 5" xfId="400"/>
    <cellStyle name="Вычисление 2 3 6" xfId="401"/>
    <cellStyle name="Вычисление 2 4" xfId="402"/>
    <cellStyle name="Вычисление 2 5" xfId="403"/>
    <cellStyle name="Вычисление 2 6" xfId="404"/>
    <cellStyle name="Вычисление 3" xfId="405"/>
    <cellStyle name="Вычисление 3 2" xfId="406"/>
    <cellStyle name="Вычисление 3 2 2" xfId="407"/>
    <cellStyle name="Вычисление 3 2 3" xfId="408"/>
    <cellStyle name="Вычисление 3 2 4" xfId="409"/>
    <cellStyle name="Вычисление 3 3" xfId="410"/>
    <cellStyle name="Вычисление 3 4" xfId="411"/>
    <cellStyle name="Вычисление 3 5" xfId="412"/>
    <cellStyle name="Currency" xfId="413"/>
    <cellStyle name="Currency [0]" xfId="414"/>
    <cellStyle name="Заголовок 1" xfId="415"/>
    <cellStyle name="Заголовок 1 2" xfId="416"/>
    <cellStyle name="Заголовок 1 2 2" xfId="417"/>
    <cellStyle name="Заголовок 1 2 2 2" xfId="418"/>
    <cellStyle name="Заголовок 1 2 2 3" xfId="419"/>
    <cellStyle name="Заголовок 1 2 2 4" xfId="420"/>
    <cellStyle name="Заголовок 1 2 2 5" xfId="421"/>
    <cellStyle name="Заголовок 1 2 3" xfId="422"/>
    <cellStyle name="Заголовок 1 2 3 2" xfId="423"/>
    <cellStyle name="Заголовок 1 2 3 3" xfId="424"/>
    <cellStyle name="Заголовок 1 2 3 4" xfId="425"/>
    <cellStyle name="Заголовок 1 2 3 5" xfId="426"/>
    <cellStyle name="Заголовок 1 2 3 6" xfId="427"/>
    <cellStyle name="Заголовок 1 2 3 7" xfId="428"/>
    <cellStyle name="Заголовок 1 2 4" xfId="429"/>
    <cellStyle name="Заголовок 1 2 5" xfId="430"/>
    <cellStyle name="Заголовок 1 2 6" xfId="431"/>
    <cellStyle name="Заголовок 1 2 7" xfId="432"/>
    <cellStyle name="Заголовок 1 3" xfId="433"/>
    <cellStyle name="Заголовок 1 3 2" xfId="434"/>
    <cellStyle name="Заголовок 1 3 2 2" xfId="435"/>
    <cellStyle name="Заголовок 1 3 2 3" xfId="436"/>
    <cellStyle name="Заголовок 1 3 2 4" xfId="437"/>
    <cellStyle name="Заголовок 1 3 2 5" xfId="438"/>
    <cellStyle name="Заголовок 1 3 3" xfId="439"/>
    <cellStyle name="Заголовок 1 3 4" xfId="440"/>
    <cellStyle name="Заголовок 1 3 5" xfId="441"/>
    <cellStyle name="Заголовок 1 3 6" xfId="442"/>
    <cellStyle name="Заголовок 2" xfId="443"/>
    <cellStyle name="Заголовок 2 2" xfId="444"/>
    <cellStyle name="Заголовок 2 2 2" xfId="445"/>
    <cellStyle name="Заголовок 2 2 2 2" xfId="446"/>
    <cellStyle name="Заголовок 2 2 2 3" xfId="447"/>
    <cellStyle name="Заголовок 2 2 2 4" xfId="448"/>
    <cellStyle name="Заголовок 2 2 2 5" xfId="449"/>
    <cellStyle name="Заголовок 2 2 3" xfId="450"/>
    <cellStyle name="Заголовок 2 2 3 2" xfId="451"/>
    <cellStyle name="Заголовок 2 2 3 3" xfId="452"/>
    <cellStyle name="Заголовок 2 2 3 4" xfId="453"/>
    <cellStyle name="Заголовок 2 2 3 5" xfId="454"/>
    <cellStyle name="Заголовок 2 2 3 6" xfId="455"/>
    <cellStyle name="Заголовок 2 2 3 7" xfId="456"/>
    <cellStyle name="Заголовок 2 2 4" xfId="457"/>
    <cellStyle name="Заголовок 2 2 5" xfId="458"/>
    <cellStyle name="Заголовок 2 2 6" xfId="459"/>
    <cellStyle name="Заголовок 2 2 7" xfId="460"/>
    <cellStyle name="Заголовок 2 3" xfId="461"/>
    <cellStyle name="Заголовок 2 3 2" xfId="462"/>
    <cellStyle name="Заголовок 2 3 2 2" xfId="463"/>
    <cellStyle name="Заголовок 2 3 2 3" xfId="464"/>
    <cellStyle name="Заголовок 2 3 2 4" xfId="465"/>
    <cellStyle name="Заголовок 2 3 2 5" xfId="466"/>
    <cellStyle name="Заголовок 2 3 3" xfId="467"/>
    <cellStyle name="Заголовок 2 3 4" xfId="468"/>
    <cellStyle name="Заголовок 2 3 5" xfId="469"/>
    <cellStyle name="Заголовок 2 3 6" xfId="470"/>
    <cellStyle name="Заголовок 3" xfId="471"/>
    <cellStyle name="Заголовок 3 2" xfId="472"/>
    <cellStyle name="Заголовок 3 2 2" xfId="473"/>
    <cellStyle name="Заголовок 3 2 2 2" xfId="474"/>
    <cellStyle name="Заголовок 3 2 2 3" xfId="475"/>
    <cellStyle name="Заголовок 3 2 2 4" xfId="476"/>
    <cellStyle name="Заголовок 3 2 2 5" xfId="477"/>
    <cellStyle name="Заголовок 3 2 3" xfId="478"/>
    <cellStyle name="Заголовок 3 2 3 2" xfId="479"/>
    <cellStyle name="Заголовок 3 2 3 3" xfId="480"/>
    <cellStyle name="Заголовок 3 2 3 4" xfId="481"/>
    <cellStyle name="Заголовок 3 2 3 5" xfId="482"/>
    <cellStyle name="Заголовок 3 2 3 6" xfId="483"/>
    <cellStyle name="Заголовок 3 2 3 7" xfId="484"/>
    <cellStyle name="Заголовок 3 2 4" xfId="485"/>
    <cellStyle name="Заголовок 3 2 5" xfId="486"/>
    <cellStyle name="Заголовок 3 2 6" xfId="487"/>
    <cellStyle name="Заголовок 3 2 7" xfId="488"/>
    <cellStyle name="Заголовок 3 3" xfId="489"/>
    <cellStyle name="Заголовок 3 3 2" xfId="490"/>
    <cellStyle name="Заголовок 3 3 2 2" xfId="491"/>
    <cellStyle name="Заголовок 3 3 2 3" xfId="492"/>
    <cellStyle name="Заголовок 3 3 2 4" xfId="493"/>
    <cellStyle name="Заголовок 3 3 2 5" xfId="494"/>
    <cellStyle name="Заголовок 3 3 3" xfId="495"/>
    <cellStyle name="Заголовок 3 3 4" xfId="496"/>
    <cellStyle name="Заголовок 3 3 5" xfId="497"/>
    <cellStyle name="Заголовок 3 3 6" xfId="498"/>
    <cellStyle name="Заголовок 4" xfId="499"/>
    <cellStyle name="Заголовок 4 2" xfId="500"/>
    <cellStyle name="Заголовок 4 2 2" xfId="501"/>
    <cellStyle name="Заголовок 4 2 2 2" xfId="502"/>
    <cellStyle name="Заголовок 4 2 2 3" xfId="503"/>
    <cellStyle name="Заголовок 4 2 2 4" xfId="504"/>
    <cellStyle name="Заголовок 4 2 2 5" xfId="505"/>
    <cellStyle name="Заголовок 4 2 3" xfId="506"/>
    <cellStyle name="Заголовок 4 2 4" xfId="507"/>
    <cellStyle name="Заголовок 4 2 5" xfId="508"/>
    <cellStyle name="Заголовок 4 2 6" xfId="509"/>
    <cellStyle name="Заголовок 4 3" xfId="510"/>
    <cellStyle name="Заголовок 4 3 2" xfId="511"/>
    <cellStyle name="Заголовок 4 3 2 2" xfId="512"/>
    <cellStyle name="Заголовок 4 3 2 3" xfId="513"/>
    <cellStyle name="Заголовок 4 3 2 4" xfId="514"/>
    <cellStyle name="Заголовок 4 3 2 5" xfId="515"/>
    <cellStyle name="Заголовок 4 3 3" xfId="516"/>
    <cellStyle name="Заголовок 4 3 4" xfId="517"/>
    <cellStyle name="Заголовок 4 3 5" xfId="518"/>
    <cellStyle name="Заголовок 4 3 6" xfId="519"/>
    <cellStyle name="Итог" xfId="520"/>
    <cellStyle name="Итог 2" xfId="521"/>
    <cellStyle name="Итог 2 2" xfId="522"/>
    <cellStyle name="Итог 2 2 2" xfId="523"/>
    <cellStyle name="Итог 2 2 3" xfId="524"/>
    <cellStyle name="Итог 2 2 4" xfId="525"/>
    <cellStyle name="Итог 2 3" xfId="526"/>
    <cellStyle name="Итог 2 4" xfId="527"/>
    <cellStyle name="Итог 2 5" xfId="528"/>
    <cellStyle name="Итог 3" xfId="529"/>
    <cellStyle name="Итог 3 2" xfId="530"/>
    <cellStyle name="Итог 3 2 2" xfId="531"/>
    <cellStyle name="Итог 3 2 3" xfId="532"/>
    <cellStyle name="Итог 3 2 4" xfId="533"/>
    <cellStyle name="Итог 3 3" xfId="534"/>
    <cellStyle name="Итог 3 4" xfId="535"/>
    <cellStyle name="Итог 3 5" xfId="536"/>
    <cellStyle name="Контрольная ячейка" xfId="537"/>
    <cellStyle name="Контрольная ячейка 2" xfId="538"/>
    <cellStyle name="Контрольная ячейка 2 2" xfId="539"/>
    <cellStyle name="Контрольная ячейка 2 2 2" xfId="540"/>
    <cellStyle name="Контрольная ячейка 2 2 3" xfId="541"/>
    <cellStyle name="Контрольная ячейка 2 2 4" xfId="542"/>
    <cellStyle name="Контрольная ячейка 2 3" xfId="543"/>
    <cellStyle name="Контрольная ячейка 2 3 2" xfId="544"/>
    <cellStyle name="Контрольная ячейка 2 3 3" xfId="545"/>
    <cellStyle name="Контрольная ячейка 2 3 4" xfId="546"/>
    <cellStyle name="Контрольная ячейка 2 3 5" xfId="547"/>
    <cellStyle name="Контрольная ячейка 2 3 6" xfId="548"/>
    <cellStyle name="Контрольная ячейка 2 4" xfId="549"/>
    <cellStyle name="Контрольная ячейка 2 5" xfId="550"/>
    <cellStyle name="Контрольная ячейка 2 6" xfId="551"/>
    <cellStyle name="Контрольная ячейка 3" xfId="552"/>
    <cellStyle name="Контрольная ячейка 3 2" xfId="553"/>
    <cellStyle name="Контрольная ячейка 3 2 2" xfId="554"/>
    <cellStyle name="Контрольная ячейка 3 2 3" xfId="555"/>
    <cellStyle name="Контрольная ячейка 3 2 4" xfId="556"/>
    <cellStyle name="Контрольная ячейка 3 3" xfId="557"/>
    <cellStyle name="Контрольная ячейка 3 4" xfId="558"/>
    <cellStyle name="Контрольная ячейка 3 5" xfId="559"/>
    <cellStyle name="Название" xfId="560"/>
    <cellStyle name="Название 2" xfId="561"/>
    <cellStyle name="Название 2 2" xfId="562"/>
    <cellStyle name="Название 2 2 2" xfId="563"/>
    <cellStyle name="Название 2 2 3" xfId="564"/>
    <cellStyle name="Название 2 2 4" xfId="565"/>
    <cellStyle name="Название 2 2 5" xfId="566"/>
    <cellStyle name="Название 2 3" xfId="567"/>
    <cellStyle name="Название 2 4" xfId="568"/>
    <cellStyle name="Название 2 5" xfId="569"/>
    <cellStyle name="Название 2 6" xfId="570"/>
    <cellStyle name="Название 3" xfId="571"/>
    <cellStyle name="Название 3 2" xfId="572"/>
    <cellStyle name="Название 3 2 2" xfId="573"/>
    <cellStyle name="Название 3 2 3" xfId="574"/>
    <cellStyle name="Название 3 2 4" xfId="575"/>
    <cellStyle name="Название 3 2 5" xfId="576"/>
    <cellStyle name="Название 3 3" xfId="577"/>
    <cellStyle name="Название 3 4" xfId="578"/>
    <cellStyle name="Название 3 5" xfId="579"/>
    <cellStyle name="Название 3 6" xfId="580"/>
    <cellStyle name="Нейтральный" xfId="581"/>
    <cellStyle name="Нейтральный 2" xfId="582"/>
    <cellStyle name="Нейтральный 2 2" xfId="583"/>
    <cellStyle name="Нейтральный 2 2 2" xfId="584"/>
    <cellStyle name="Нейтральный 2 2 3" xfId="585"/>
    <cellStyle name="Нейтральный 2 2 4" xfId="586"/>
    <cellStyle name="Нейтральный 2 3" xfId="587"/>
    <cellStyle name="Нейтральный 2 3 2" xfId="588"/>
    <cellStyle name="Нейтральный 2 3 3" xfId="589"/>
    <cellStyle name="Нейтральный 2 3 4" xfId="590"/>
    <cellStyle name="Нейтральный 2 3 5" xfId="591"/>
    <cellStyle name="Нейтральный 2 3 6" xfId="592"/>
    <cellStyle name="Нейтральный 2 4" xfId="593"/>
    <cellStyle name="Нейтральный 2 5" xfId="594"/>
    <cellStyle name="Нейтральный 2 6" xfId="595"/>
    <cellStyle name="Нейтральный 3" xfId="596"/>
    <cellStyle name="Нейтральный 3 2" xfId="597"/>
    <cellStyle name="Нейтральный 3 2 2" xfId="598"/>
    <cellStyle name="Нейтральный 3 2 3" xfId="599"/>
    <cellStyle name="Нейтральный 3 2 4" xfId="600"/>
    <cellStyle name="Нейтральный 3 3" xfId="601"/>
    <cellStyle name="Нейтральный 3 4" xfId="602"/>
    <cellStyle name="Нейтральный 3 5" xfId="603"/>
    <cellStyle name="Обычный 2" xfId="604"/>
    <cellStyle name="Обычный 2 2" xfId="605"/>
    <cellStyle name="Обычный 2 3" xfId="606"/>
    <cellStyle name="Обычный 3" xfId="607"/>
    <cellStyle name="Обычный 3 2" xfId="608"/>
    <cellStyle name="Обычный 3 2 2" xfId="609"/>
    <cellStyle name="Обычный 3 2 3" xfId="610"/>
    <cellStyle name="Обычный 3 2 4" xfId="611"/>
    <cellStyle name="Обычный 3 2 5" xfId="612"/>
    <cellStyle name="Обычный 3 2 6" xfId="613"/>
    <cellStyle name="Обычный 3 3" xfId="614"/>
    <cellStyle name="Обычный 3 4" xfId="615"/>
    <cellStyle name="Обычный 3 5" xfId="616"/>
    <cellStyle name="Обычный 3 6" xfId="617"/>
    <cellStyle name="Обычный 3 7" xfId="618"/>
    <cellStyle name="Обычный 4" xfId="619"/>
    <cellStyle name="Обычный 4 2" xfId="620"/>
    <cellStyle name="Обычный 4 3" xfId="621"/>
    <cellStyle name="Обычный 4 4" xfId="622"/>
    <cellStyle name="Обычный 5" xfId="623"/>
    <cellStyle name="Обычный 6" xfId="624"/>
    <cellStyle name="Обычный 7" xfId="625"/>
    <cellStyle name="Обычный 7 2" xfId="626"/>
    <cellStyle name="Обычный_Бакалавры Э2 (3+) - 2016 февраль" xfId="627"/>
    <cellStyle name="Плохой" xfId="628"/>
    <cellStyle name="Плохой 2" xfId="629"/>
    <cellStyle name="Плохой 2 2" xfId="630"/>
    <cellStyle name="Плохой 2 2 2" xfId="631"/>
    <cellStyle name="Плохой 2 2 3" xfId="632"/>
    <cellStyle name="Плохой 2 2 4" xfId="633"/>
    <cellStyle name="Плохой 2 2 5" xfId="634"/>
    <cellStyle name="Плохой 2 3" xfId="635"/>
    <cellStyle name="Плохой 2 3 2" xfId="636"/>
    <cellStyle name="Плохой 2 3 3" xfId="637"/>
    <cellStyle name="Плохой 2 3 4" xfId="638"/>
    <cellStyle name="Плохой 2 3 5" xfId="639"/>
    <cellStyle name="Плохой 2 3 6" xfId="640"/>
    <cellStyle name="Плохой 2 3 7" xfId="641"/>
    <cellStyle name="Плохой 2 4" xfId="642"/>
    <cellStyle name="Плохой 2 5" xfId="643"/>
    <cellStyle name="Плохой 2 6" xfId="644"/>
    <cellStyle name="Плохой 2 7" xfId="645"/>
    <cellStyle name="Плохой 3" xfId="646"/>
    <cellStyle name="Плохой 3 2" xfId="647"/>
    <cellStyle name="Плохой 3 2 2" xfId="648"/>
    <cellStyle name="Плохой 3 2 3" xfId="649"/>
    <cellStyle name="Плохой 3 2 4" xfId="650"/>
    <cellStyle name="Плохой 3 2 5" xfId="651"/>
    <cellStyle name="Плохой 3 3" xfId="652"/>
    <cellStyle name="Плохой 3 4" xfId="653"/>
    <cellStyle name="Плохой 3 5" xfId="654"/>
    <cellStyle name="Плохой 3 6" xfId="655"/>
    <cellStyle name="Пояснение" xfId="656"/>
    <cellStyle name="Пояснение 2" xfId="657"/>
    <cellStyle name="Пояснение 2 2" xfId="658"/>
    <cellStyle name="Пояснение 2 2 2" xfId="659"/>
    <cellStyle name="Пояснение 2 2 3" xfId="660"/>
    <cellStyle name="Пояснение 2 2 4" xfId="661"/>
    <cellStyle name="Пояснение 2 3" xfId="662"/>
    <cellStyle name="Пояснение 2 4" xfId="663"/>
    <cellStyle name="Пояснение 2 5" xfId="664"/>
    <cellStyle name="Пояснение 3" xfId="665"/>
    <cellStyle name="Пояснение 3 2" xfId="666"/>
    <cellStyle name="Пояснение 3 2 2" xfId="667"/>
    <cellStyle name="Пояснение 3 2 3" xfId="668"/>
    <cellStyle name="Пояснение 3 2 4" xfId="669"/>
    <cellStyle name="Пояснение 3 3" xfId="670"/>
    <cellStyle name="Пояснение 3 4" xfId="671"/>
    <cellStyle name="Пояснение 3 5" xfId="672"/>
    <cellStyle name="Примечание" xfId="673"/>
    <cellStyle name="Примечание 2" xfId="674"/>
    <cellStyle name="Примечание 2 2" xfId="675"/>
    <cellStyle name="Примечание 2 2 2" xfId="676"/>
    <cellStyle name="Примечание 2 2 3" xfId="677"/>
    <cellStyle name="Примечание 2 2 4" xfId="678"/>
    <cellStyle name="Примечание 2 2 5" xfId="679"/>
    <cellStyle name="Примечание 2 2 6" xfId="680"/>
    <cellStyle name="Примечание 2 3" xfId="681"/>
    <cellStyle name="Примечание 2 3 2" xfId="682"/>
    <cellStyle name="Примечание 2 3 3" xfId="683"/>
    <cellStyle name="Примечание 2 4" xfId="684"/>
    <cellStyle name="Примечание 3" xfId="685"/>
    <cellStyle name="Примечание 3 2" xfId="686"/>
    <cellStyle name="Примечание 3 2 2" xfId="687"/>
    <cellStyle name="Примечание 3 2 3" xfId="688"/>
    <cellStyle name="Примечание 3 2 4" xfId="689"/>
    <cellStyle name="Примечание 3 2 5" xfId="690"/>
    <cellStyle name="Примечание 3 2 6" xfId="691"/>
    <cellStyle name="Примечание 3 3" xfId="692"/>
    <cellStyle name="Примечание 3 4" xfId="693"/>
    <cellStyle name="Примечание 3 5" xfId="694"/>
    <cellStyle name="Примечание 3 6" xfId="695"/>
    <cellStyle name="Примечание 3 7" xfId="696"/>
    <cellStyle name="Percent" xfId="697"/>
    <cellStyle name="Процентный 2" xfId="698"/>
    <cellStyle name="Процентный 2 2" xfId="699"/>
    <cellStyle name="Процентный 2 2 2" xfId="700"/>
    <cellStyle name="Процентный 2 3" xfId="701"/>
    <cellStyle name="Процентный 2 4" xfId="702"/>
    <cellStyle name="Процентный 2 5" xfId="703"/>
    <cellStyle name="Процентный 2 5 2" xfId="704"/>
    <cellStyle name="Процентный 3" xfId="705"/>
    <cellStyle name="Процентный 3 2" xfId="706"/>
    <cellStyle name="Процентный 3 3" xfId="707"/>
    <cellStyle name="Процентный 4" xfId="708"/>
    <cellStyle name="Процентный 5" xfId="709"/>
    <cellStyle name="Процентный 6" xfId="710"/>
    <cellStyle name="Процентный 6 2" xfId="711"/>
    <cellStyle name="Связанная ячейка" xfId="712"/>
    <cellStyle name="Связанная ячейка 2" xfId="713"/>
    <cellStyle name="Связанная ячейка 2 2" xfId="714"/>
    <cellStyle name="Связанная ячейка 2 2 2" xfId="715"/>
    <cellStyle name="Связанная ячейка 2 2 3" xfId="716"/>
    <cellStyle name="Связанная ячейка 2 2 4" xfId="717"/>
    <cellStyle name="Связанная ячейка 2 3" xfId="718"/>
    <cellStyle name="Связанная ячейка 2 4" xfId="719"/>
    <cellStyle name="Связанная ячейка 2 5" xfId="720"/>
    <cellStyle name="Связанная ячейка 3" xfId="721"/>
    <cellStyle name="Связанная ячейка 3 2" xfId="722"/>
    <cellStyle name="Связанная ячейка 3 2 2" xfId="723"/>
    <cellStyle name="Связанная ячейка 3 2 3" xfId="724"/>
    <cellStyle name="Связанная ячейка 3 2 4" xfId="725"/>
    <cellStyle name="Связанная ячейка 3 3" xfId="726"/>
    <cellStyle name="Связанная ячейка 3 4" xfId="727"/>
    <cellStyle name="Связанная ячейка 3 5" xfId="728"/>
    <cellStyle name="Текст предупреждения" xfId="729"/>
    <cellStyle name="Текст предупреждения 2" xfId="730"/>
    <cellStyle name="Текст предупреждения 2 2" xfId="731"/>
    <cellStyle name="Текст предупреждения 2 2 2" xfId="732"/>
    <cellStyle name="Текст предупреждения 2 2 3" xfId="733"/>
    <cellStyle name="Текст предупреждения 2 2 4" xfId="734"/>
    <cellStyle name="Текст предупреждения 2 3" xfId="735"/>
    <cellStyle name="Текст предупреждения 2 4" xfId="736"/>
    <cellStyle name="Текст предупреждения 2 5" xfId="737"/>
    <cellStyle name="Текст предупреждения 3" xfId="738"/>
    <cellStyle name="Текст предупреждения 3 2" xfId="739"/>
    <cellStyle name="Текст предупреждения 3 2 2" xfId="740"/>
    <cellStyle name="Текст предупреждения 3 2 3" xfId="741"/>
    <cellStyle name="Текст предупреждения 3 2 4" xfId="742"/>
    <cellStyle name="Текст предупреждения 3 3" xfId="743"/>
    <cellStyle name="Текст предупреждения 3 4" xfId="744"/>
    <cellStyle name="Текст предупреждения 3 5" xfId="745"/>
    <cellStyle name="Comma" xfId="746"/>
    <cellStyle name="Comma [0]" xfId="747"/>
    <cellStyle name="Хороший" xfId="748"/>
    <cellStyle name="Хороший 2" xfId="749"/>
    <cellStyle name="Хороший 2 2" xfId="750"/>
    <cellStyle name="Хороший 2 2 2" xfId="751"/>
    <cellStyle name="Хороший 2 2 3" xfId="752"/>
    <cellStyle name="Хороший 2 2 4" xfId="753"/>
    <cellStyle name="Хороший 2 3" xfId="754"/>
    <cellStyle name="Хороший 2 3 2" xfId="755"/>
    <cellStyle name="Хороший 2 3 3" xfId="756"/>
    <cellStyle name="Хороший 2 3 4" xfId="757"/>
    <cellStyle name="Хороший 2 3 5" xfId="758"/>
    <cellStyle name="Хороший 2 3 6" xfId="759"/>
    <cellStyle name="Хороший 2 4" xfId="760"/>
    <cellStyle name="Хороший 2 5" xfId="761"/>
    <cellStyle name="Хороший 2 6" xfId="762"/>
    <cellStyle name="Хороший 3" xfId="763"/>
    <cellStyle name="Хороший 3 2" xfId="764"/>
    <cellStyle name="Хороший 3 2 2" xfId="765"/>
    <cellStyle name="Хороший 3 2 3" xfId="766"/>
    <cellStyle name="Хороший 3 2 4" xfId="767"/>
    <cellStyle name="Хороший 3 3" xfId="768"/>
    <cellStyle name="Хороший 3 4" xfId="769"/>
    <cellStyle name="Хороший 3 5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1</xdr:row>
      <xdr:rowOff>504825</xdr:rowOff>
    </xdr:from>
    <xdr:to>
      <xdr:col>1</xdr:col>
      <xdr:colOff>5467350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543050"/>
          <a:ext cx="403860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15</xdr:row>
      <xdr:rowOff>0</xdr:rowOff>
    </xdr:from>
    <xdr:to>
      <xdr:col>29</xdr:col>
      <xdr:colOff>1257300</xdr:colOff>
      <xdr:row>23</xdr:row>
      <xdr:rowOff>781050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887075"/>
          <a:ext cx="615029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9"/>
  <sheetViews>
    <sheetView tabSelected="1" zoomScale="19" zoomScaleNormal="19" zoomScaleSheetLayoutView="20" zoomScalePageLayoutView="0" workbookViewId="0" topLeftCell="A1">
      <selection activeCell="T8" sqref="T8"/>
    </sheetView>
  </sheetViews>
  <sheetFormatPr defaultColWidth="18.28125" defaultRowHeight="13.5" customHeight="1"/>
  <cols>
    <col min="1" max="1" width="25.140625" style="5" customWidth="1"/>
    <col min="2" max="2" width="141.28125" style="4" customWidth="1"/>
    <col min="3" max="3" width="35.28125" style="2" customWidth="1"/>
    <col min="4" max="10" width="25.7109375" style="2" customWidth="1"/>
    <col min="11" max="13" width="27.7109375" style="2" customWidth="1"/>
    <col min="14" max="14" width="27.7109375" style="3" customWidth="1"/>
    <col min="15" max="30" width="27.7109375" style="2" customWidth="1"/>
    <col min="31" max="31" width="18.7109375" style="1" customWidth="1"/>
    <col min="32" max="236" width="8.8515625" style="1" customWidth="1"/>
    <col min="237" max="237" width="15.7109375" style="1" customWidth="1"/>
    <col min="238" max="238" width="114.8515625" style="1" customWidth="1"/>
    <col min="239" max="239" width="20.28125" style="1" customWidth="1"/>
    <col min="240" max="240" width="18.140625" style="1" customWidth="1"/>
    <col min="241" max="241" width="21.28125" style="1" customWidth="1"/>
    <col min="242" max="242" width="20.8515625" style="1" customWidth="1"/>
    <col min="243" max="243" width="22.00390625" style="1" customWidth="1"/>
    <col min="244" max="244" width="20.8515625" style="1" customWidth="1"/>
    <col min="245" max="245" width="18.28125" style="1" customWidth="1"/>
    <col min="246" max="246" width="20.28125" style="1" customWidth="1"/>
    <col min="247" max="247" width="15.7109375" style="1" customWidth="1"/>
    <col min="248" max="248" width="20.28125" style="1" customWidth="1"/>
    <col min="249" max="251" width="18.28125" style="1" customWidth="1"/>
    <col min="252" max="252" width="15.7109375" style="1" customWidth="1"/>
    <col min="253" max="253" width="20.28125" style="1" customWidth="1"/>
    <col min="254" max="16384" width="18.28125" style="1" customWidth="1"/>
  </cols>
  <sheetData>
    <row r="1" spans="1:30" ht="81.75" customHeight="1">
      <c r="A1" s="75" t="s">
        <v>0</v>
      </c>
      <c r="X1" s="7"/>
      <c r="Y1" s="7"/>
      <c r="Z1" s="7"/>
      <c r="AA1" s="7"/>
      <c r="AB1" s="7"/>
      <c r="AC1" s="7"/>
      <c r="AD1" s="7"/>
    </row>
    <row r="2" spans="1:30" ht="51" customHeight="1">
      <c r="A2" s="74"/>
      <c r="C2" s="73"/>
      <c r="H2" s="69"/>
      <c r="L2" s="69" t="s">
        <v>198</v>
      </c>
      <c r="T2" s="69"/>
      <c r="X2" s="7"/>
      <c r="Y2" s="289"/>
      <c r="Z2" s="289" t="s">
        <v>191</v>
      </c>
      <c r="AA2" s="7"/>
      <c r="AB2" s="7"/>
      <c r="AC2" s="7"/>
      <c r="AD2" s="7"/>
    </row>
    <row r="3" spans="1:30" ht="90" customHeight="1">
      <c r="A3" s="72"/>
      <c r="C3" s="71"/>
      <c r="E3" s="70"/>
      <c r="M3" s="69" t="s">
        <v>1</v>
      </c>
      <c r="P3" s="1"/>
      <c r="Q3" s="1"/>
      <c r="T3" s="69"/>
      <c r="X3" s="7"/>
      <c r="Y3" s="289"/>
      <c r="Z3" s="289" t="s">
        <v>192</v>
      </c>
      <c r="AA3" s="7"/>
      <c r="AB3" s="7"/>
      <c r="AC3" s="7"/>
      <c r="AD3" s="7"/>
    </row>
    <row r="4" spans="1:30" ht="49.5" customHeight="1">
      <c r="A4" s="64"/>
      <c r="D4" s="53"/>
      <c r="E4" s="54"/>
      <c r="F4" s="54"/>
      <c r="G4" s="54"/>
      <c r="H4" s="54"/>
      <c r="I4" s="54"/>
      <c r="J4" s="54"/>
      <c r="L4" s="60" t="s">
        <v>2</v>
      </c>
      <c r="M4" s="50"/>
      <c r="N4" s="52"/>
      <c r="O4" s="50"/>
      <c r="P4" s="1"/>
      <c r="Q4" s="1"/>
      <c r="R4" s="50"/>
      <c r="S4" s="50"/>
      <c r="T4" s="56"/>
      <c r="U4" s="50"/>
      <c r="W4" s="48"/>
      <c r="X4" s="7"/>
      <c r="Y4" s="289"/>
      <c r="Z4" s="289" t="s">
        <v>193</v>
      </c>
      <c r="AA4" s="7"/>
      <c r="AB4" s="7"/>
      <c r="AC4" s="7"/>
      <c r="AD4" s="7"/>
    </row>
    <row r="5" spans="1:30" ht="57.75" customHeight="1">
      <c r="A5" s="64"/>
      <c r="C5" s="13"/>
      <c r="D5" s="53"/>
      <c r="E5" s="54"/>
      <c r="F5" s="54"/>
      <c r="G5" s="54"/>
      <c r="H5" s="54"/>
      <c r="I5" s="54"/>
      <c r="J5" s="54"/>
      <c r="L5" s="53"/>
      <c r="M5" s="60" t="s">
        <v>159</v>
      </c>
      <c r="N5" s="61"/>
      <c r="O5" s="59"/>
      <c r="P5" s="57"/>
      <c r="Q5" s="57"/>
      <c r="R5" s="59"/>
      <c r="S5" s="59"/>
      <c r="T5" s="60"/>
      <c r="U5" s="59"/>
      <c r="V5" s="62"/>
      <c r="W5" s="58"/>
      <c r="X5" s="7"/>
      <c r="Y5" s="287"/>
      <c r="Z5" s="287" t="s">
        <v>194</v>
      </c>
      <c r="AA5" s="7"/>
      <c r="AB5" s="7"/>
      <c r="AC5" s="7"/>
      <c r="AD5" s="7"/>
    </row>
    <row r="6" spans="1:30" ht="57.75" customHeight="1">
      <c r="A6" s="64"/>
      <c r="C6" s="13"/>
      <c r="D6" s="53"/>
      <c r="E6" s="54"/>
      <c r="F6" s="54"/>
      <c r="G6" s="54"/>
      <c r="H6" s="54"/>
      <c r="I6" s="54"/>
      <c r="J6" s="54"/>
      <c r="L6" s="53"/>
      <c r="M6" s="60"/>
      <c r="N6" s="61"/>
      <c r="O6" s="59"/>
      <c r="P6" s="57"/>
      <c r="Q6" s="57"/>
      <c r="R6" s="59"/>
      <c r="S6" s="59"/>
      <c r="T6" s="60"/>
      <c r="U6" s="59"/>
      <c r="V6" s="62"/>
      <c r="W6" s="58"/>
      <c r="X6" s="7"/>
      <c r="Y6" s="286"/>
      <c r="Z6" s="286" t="s">
        <v>195</v>
      </c>
      <c r="AA6" s="7"/>
      <c r="AB6" s="7"/>
      <c r="AC6" s="7"/>
      <c r="AD6" s="7"/>
    </row>
    <row r="7" spans="1:30" ht="82.5" customHeight="1">
      <c r="A7" s="64"/>
      <c r="B7" s="67"/>
      <c r="C7" s="13"/>
      <c r="D7" s="53"/>
      <c r="E7" s="54"/>
      <c r="F7" s="54"/>
      <c r="G7" s="54"/>
      <c r="H7" s="54"/>
      <c r="I7" s="54"/>
      <c r="J7" s="54"/>
      <c r="L7" s="65" t="s">
        <v>3</v>
      </c>
      <c r="M7" s="50"/>
      <c r="N7" s="61"/>
      <c r="O7" s="59"/>
      <c r="P7" s="57"/>
      <c r="Q7" s="68"/>
      <c r="R7" s="59"/>
      <c r="S7" s="59"/>
      <c r="T7" s="60"/>
      <c r="U7" s="59"/>
      <c r="V7" s="62"/>
      <c r="W7" s="58"/>
      <c r="X7" s="7"/>
      <c r="Y7" s="288"/>
      <c r="Z7" s="288"/>
      <c r="AA7" s="7"/>
      <c r="AB7" s="7"/>
      <c r="AC7" s="7"/>
      <c r="AD7" s="7"/>
    </row>
    <row r="8" spans="1:30" ht="58.5" customHeight="1">
      <c r="A8" s="64"/>
      <c r="B8" s="67"/>
      <c r="C8" s="13"/>
      <c r="D8" s="53"/>
      <c r="E8" s="54"/>
      <c r="F8" s="54"/>
      <c r="G8" s="54"/>
      <c r="H8" s="54"/>
      <c r="I8" s="54"/>
      <c r="J8" s="54"/>
      <c r="L8" s="65"/>
      <c r="M8" s="50"/>
      <c r="N8" s="61"/>
      <c r="O8" s="59"/>
      <c r="P8" s="57"/>
      <c r="Q8" s="68"/>
      <c r="R8" s="59"/>
      <c r="S8" s="59"/>
      <c r="T8" s="60"/>
      <c r="U8" s="59"/>
      <c r="V8" s="62"/>
      <c r="W8" s="58"/>
      <c r="X8" s="7"/>
      <c r="Y8" s="289"/>
      <c r="Z8" s="289" t="s">
        <v>196</v>
      </c>
      <c r="AA8" s="7"/>
      <c r="AB8" s="7"/>
      <c r="AC8" s="7"/>
      <c r="AD8" s="7"/>
    </row>
    <row r="9" spans="1:30" ht="60" customHeight="1">
      <c r="A9" s="64"/>
      <c r="B9" s="67"/>
      <c r="C9" s="13"/>
      <c r="D9" s="53"/>
      <c r="E9" s="54"/>
      <c r="F9" s="54"/>
      <c r="G9" s="54"/>
      <c r="H9" s="54"/>
      <c r="I9" s="54"/>
      <c r="J9" s="54"/>
      <c r="L9" s="60" t="s">
        <v>4</v>
      </c>
      <c r="M9" s="50"/>
      <c r="N9" s="61"/>
      <c r="O9" s="59"/>
      <c r="P9" s="57"/>
      <c r="Q9" s="57"/>
      <c r="R9" s="59"/>
      <c r="S9" s="59"/>
      <c r="T9" s="222"/>
      <c r="U9" s="59"/>
      <c r="V9" s="62"/>
      <c r="W9" s="58"/>
      <c r="X9" s="7"/>
      <c r="Y9" s="288"/>
      <c r="Z9" s="288"/>
      <c r="AA9" s="7"/>
      <c r="AB9" s="7"/>
      <c r="AC9" s="7"/>
      <c r="AD9" s="7"/>
    </row>
    <row r="10" spans="1:30" ht="60" customHeight="1">
      <c r="A10" s="66"/>
      <c r="D10" s="53"/>
      <c r="E10" s="54"/>
      <c r="F10" s="54"/>
      <c r="G10" s="54"/>
      <c r="H10" s="54"/>
      <c r="I10" s="54"/>
      <c r="J10" s="54"/>
      <c r="L10" s="60" t="s">
        <v>190</v>
      </c>
      <c r="M10" s="50"/>
      <c r="N10" s="61"/>
      <c r="O10" s="59"/>
      <c r="P10" s="57"/>
      <c r="Q10" s="57"/>
      <c r="R10" s="59"/>
      <c r="S10" s="59"/>
      <c r="T10" s="65"/>
      <c r="U10" s="59"/>
      <c r="V10" s="62"/>
      <c r="W10" s="58"/>
      <c r="X10" s="7"/>
      <c r="Y10" s="289"/>
      <c r="Z10" s="289" t="s">
        <v>197</v>
      </c>
      <c r="AA10" s="7"/>
      <c r="AB10" s="7"/>
      <c r="AC10" s="7"/>
      <c r="AD10" s="7"/>
    </row>
    <row r="11" spans="1:30" ht="15" customHeight="1">
      <c r="A11" s="64"/>
      <c r="B11" s="55"/>
      <c r="D11" s="53"/>
      <c r="E11" s="54"/>
      <c r="F11" s="54"/>
      <c r="G11" s="54"/>
      <c r="H11" s="54"/>
      <c r="I11" s="54"/>
      <c r="J11" s="54"/>
      <c r="L11" s="53"/>
      <c r="M11" s="50"/>
      <c r="N11" s="61"/>
      <c r="O11" s="59"/>
      <c r="P11" s="57"/>
      <c r="Q11" s="57"/>
      <c r="R11" s="59"/>
      <c r="S11" s="59"/>
      <c r="T11" s="63"/>
      <c r="U11" s="59"/>
      <c r="V11" s="62"/>
      <c r="W11" s="58"/>
      <c r="X11" s="7"/>
      <c r="Y11" s="285"/>
      <c r="Z11" s="290"/>
      <c r="AA11" s="7"/>
      <c r="AB11" s="7"/>
      <c r="AC11" s="7"/>
      <c r="AD11" s="7"/>
    </row>
    <row r="12" spans="2:30" ht="60" customHeight="1">
      <c r="B12" s="55"/>
      <c r="D12" s="53"/>
      <c r="E12" s="54"/>
      <c r="F12" s="54"/>
      <c r="G12" s="54"/>
      <c r="H12" s="54"/>
      <c r="I12" s="54"/>
      <c r="J12" s="54"/>
      <c r="L12" s="60" t="s">
        <v>5</v>
      </c>
      <c r="M12" s="50"/>
      <c r="N12" s="61"/>
      <c r="O12" s="59"/>
      <c r="P12" s="57"/>
      <c r="Q12" s="57"/>
      <c r="R12" s="59"/>
      <c r="S12" s="59"/>
      <c r="T12" s="60"/>
      <c r="U12" s="59"/>
      <c r="V12" s="62"/>
      <c r="W12" s="58"/>
      <c r="X12" s="7"/>
      <c r="Y12" s="7"/>
      <c r="Z12" s="7"/>
      <c r="AA12" s="7"/>
      <c r="AB12" s="7"/>
      <c r="AC12" s="7"/>
      <c r="AD12" s="7"/>
    </row>
    <row r="13" spans="2:30" ht="60">
      <c r="B13" s="272" t="s">
        <v>180</v>
      </c>
      <c r="D13" s="53"/>
      <c r="E13" s="54"/>
      <c r="F13" s="54"/>
      <c r="G13" s="54"/>
      <c r="H13" s="54"/>
      <c r="I13" s="54"/>
      <c r="J13" s="54"/>
      <c r="L13" s="56" t="s">
        <v>6</v>
      </c>
      <c r="M13" s="50"/>
      <c r="N13" s="61"/>
      <c r="O13" s="59"/>
      <c r="P13" s="57"/>
      <c r="Q13" s="57"/>
      <c r="R13" s="59"/>
      <c r="S13" s="59"/>
      <c r="T13" s="60"/>
      <c r="U13" s="59"/>
      <c r="V13" s="62"/>
      <c r="W13" s="60" t="s">
        <v>181</v>
      </c>
      <c r="X13" s="58"/>
      <c r="Y13" s="271"/>
      <c r="Z13" s="271"/>
      <c r="AA13" s="271"/>
      <c r="AB13" s="271"/>
      <c r="AC13" s="48"/>
      <c r="AD13" s="57"/>
    </row>
    <row r="14" spans="2:30" ht="21.75" customHeight="1" thickBot="1">
      <c r="B14" s="274"/>
      <c r="C14" s="276"/>
      <c r="D14" s="277"/>
      <c r="E14" s="280"/>
      <c r="F14" s="280"/>
      <c r="G14" s="280"/>
      <c r="H14" s="280"/>
      <c r="I14" s="280"/>
      <c r="J14" s="280"/>
      <c r="K14" s="276"/>
      <c r="L14" s="277"/>
      <c r="M14" s="281"/>
      <c r="N14" s="278"/>
      <c r="O14" s="281"/>
      <c r="P14" s="273"/>
      <c r="Q14" s="275"/>
      <c r="R14" s="281"/>
      <c r="S14" s="281"/>
      <c r="T14" s="281"/>
      <c r="U14" s="281"/>
      <c r="V14" s="281"/>
      <c r="W14" s="279"/>
      <c r="X14" s="279"/>
      <c r="Y14" s="279"/>
      <c r="Z14" s="273"/>
      <c r="AA14" s="279"/>
      <c r="AB14" s="279"/>
      <c r="AC14" s="48"/>
      <c r="AD14" s="48"/>
    </row>
    <row r="15" spans="2:30" ht="51.75" customHeight="1">
      <c r="B15" s="55"/>
      <c r="D15" s="53"/>
      <c r="E15" s="54"/>
      <c r="F15" s="54"/>
      <c r="G15" s="54"/>
      <c r="H15" s="54"/>
      <c r="I15" s="54"/>
      <c r="J15" s="54"/>
      <c r="L15" s="53"/>
      <c r="M15" s="50"/>
      <c r="N15" s="52"/>
      <c r="O15" s="50"/>
      <c r="P15" s="49"/>
      <c r="Q15" s="51"/>
      <c r="R15" s="50"/>
      <c r="S15" s="50"/>
      <c r="T15" s="50"/>
      <c r="U15" s="50"/>
      <c r="V15" s="50"/>
      <c r="W15" s="48"/>
      <c r="AC15" s="58"/>
      <c r="AD15" s="58"/>
    </row>
    <row r="16" spans="2:30" ht="51.75" customHeight="1">
      <c r="B16" s="4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ht="63" customHeight="1">
      <c r="B17" s="4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ht="63" customHeight="1">
      <c r="B18" s="4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ht="63" customHeight="1">
      <c r="B19" s="47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63" customHeight="1">
      <c r="B20" s="4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63" customHeight="1">
      <c r="B21" s="4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48" customHeight="1">
      <c r="B22" s="4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48" customHeight="1">
      <c r="B23" s="47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65.25" customHeight="1">
      <c r="B24" s="4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s="48" customFormat="1" ht="75.75" customHeight="1">
      <c r="A25" s="306" t="s">
        <v>7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</row>
    <row r="26" spans="1:30" ht="24.75" customHeight="1" thickBot="1">
      <c r="A26" s="226"/>
      <c r="B26" s="79"/>
      <c r="C26" s="79"/>
      <c r="D26" s="79"/>
      <c r="E26" s="79"/>
      <c r="F26" s="79"/>
      <c r="G26" s="79"/>
      <c r="H26" s="79"/>
      <c r="I26" s="79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38" customFormat="1" ht="46.5" customHeight="1" thickBot="1">
      <c r="A27" s="307" t="s">
        <v>8</v>
      </c>
      <c r="B27" s="309" t="s">
        <v>9</v>
      </c>
      <c r="C27" s="311" t="s">
        <v>10</v>
      </c>
      <c r="D27" s="313" t="s">
        <v>11</v>
      </c>
      <c r="E27" s="314"/>
      <c r="F27" s="315"/>
      <c r="G27" s="313" t="s">
        <v>12</v>
      </c>
      <c r="H27" s="314"/>
      <c r="I27" s="314"/>
      <c r="J27" s="315"/>
      <c r="K27" s="291" t="s">
        <v>13</v>
      </c>
      <c r="L27" s="292"/>
      <c r="M27" s="220">
        <v>17</v>
      </c>
      <c r="N27" s="293" t="s">
        <v>14</v>
      </c>
      <c r="O27" s="294"/>
      <c r="P27" s="291" t="s">
        <v>15</v>
      </c>
      <c r="Q27" s="292"/>
      <c r="R27" s="220">
        <v>17</v>
      </c>
      <c r="S27" s="293" t="s">
        <v>14</v>
      </c>
      <c r="T27" s="294"/>
      <c r="U27" s="291" t="s">
        <v>16</v>
      </c>
      <c r="V27" s="292"/>
      <c r="W27" s="220">
        <v>17</v>
      </c>
      <c r="X27" s="293" t="s">
        <v>14</v>
      </c>
      <c r="Y27" s="294"/>
      <c r="Z27" s="291" t="s">
        <v>17</v>
      </c>
      <c r="AA27" s="292"/>
      <c r="AB27" s="220">
        <v>14</v>
      </c>
      <c r="AC27" s="293" t="s">
        <v>14</v>
      </c>
      <c r="AD27" s="294"/>
    </row>
    <row r="28" spans="1:30" s="38" customFormat="1" ht="36" customHeight="1">
      <c r="A28" s="308"/>
      <c r="B28" s="310"/>
      <c r="C28" s="312"/>
      <c r="D28" s="316"/>
      <c r="E28" s="317"/>
      <c r="F28" s="318"/>
      <c r="G28" s="316"/>
      <c r="H28" s="317"/>
      <c r="I28" s="317"/>
      <c r="J28" s="318"/>
      <c r="K28" s="299" t="s">
        <v>18</v>
      </c>
      <c r="L28" s="300"/>
      <c r="M28" s="300"/>
      <c r="N28" s="301"/>
      <c r="O28" s="302" t="s">
        <v>19</v>
      </c>
      <c r="P28" s="299" t="s">
        <v>18</v>
      </c>
      <c r="Q28" s="300"/>
      <c r="R28" s="300"/>
      <c r="S28" s="301"/>
      <c r="T28" s="302" t="s">
        <v>19</v>
      </c>
      <c r="U28" s="299" t="s">
        <v>18</v>
      </c>
      <c r="V28" s="300"/>
      <c r="W28" s="300"/>
      <c r="X28" s="301"/>
      <c r="Y28" s="302" t="s">
        <v>19</v>
      </c>
      <c r="Z28" s="299" t="s">
        <v>18</v>
      </c>
      <c r="AA28" s="300"/>
      <c r="AB28" s="300"/>
      <c r="AC28" s="301"/>
      <c r="AD28" s="302" t="s">
        <v>19</v>
      </c>
    </row>
    <row r="29" spans="1:30" s="38" customFormat="1" ht="34.5" customHeight="1">
      <c r="A29" s="308"/>
      <c r="B29" s="310"/>
      <c r="C29" s="312"/>
      <c r="D29" s="319" t="s">
        <v>20</v>
      </c>
      <c r="E29" s="321" t="s">
        <v>21</v>
      </c>
      <c r="F29" s="323" t="s">
        <v>22</v>
      </c>
      <c r="G29" s="44" t="s">
        <v>23</v>
      </c>
      <c r="H29" s="43" t="s">
        <v>24</v>
      </c>
      <c r="I29" s="43" t="s">
        <v>25</v>
      </c>
      <c r="J29" s="42" t="s">
        <v>26</v>
      </c>
      <c r="K29" s="304" t="s">
        <v>27</v>
      </c>
      <c r="L29" s="295" t="s">
        <v>28</v>
      </c>
      <c r="M29" s="295" t="s">
        <v>29</v>
      </c>
      <c r="N29" s="297" t="s">
        <v>30</v>
      </c>
      <c r="O29" s="303"/>
      <c r="P29" s="304" t="s">
        <v>27</v>
      </c>
      <c r="Q29" s="295" t="s">
        <v>28</v>
      </c>
      <c r="R29" s="295" t="s">
        <v>29</v>
      </c>
      <c r="S29" s="297" t="s">
        <v>30</v>
      </c>
      <c r="T29" s="303"/>
      <c r="U29" s="304" t="s">
        <v>27</v>
      </c>
      <c r="V29" s="295" t="s">
        <v>28</v>
      </c>
      <c r="W29" s="295" t="s">
        <v>29</v>
      </c>
      <c r="X29" s="297" t="s">
        <v>30</v>
      </c>
      <c r="Y29" s="303"/>
      <c r="Z29" s="304" t="s">
        <v>27</v>
      </c>
      <c r="AA29" s="295" t="s">
        <v>28</v>
      </c>
      <c r="AB29" s="295" t="s">
        <v>29</v>
      </c>
      <c r="AC29" s="297" t="s">
        <v>30</v>
      </c>
      <c r="AD29" s="303"/>
    </row>
    <row r="30" spans="1:30" s="38" customFormat="1" ht="34.5" customHeight="1" thickBot="1">
      <c r="A30" s="308"/>
      <c r="B30" s="310"/>
      <c r="C30" s="312"/>
      <c r="D30" s="320"/>
      <c r="E30" s="322"/>
      <c r="F30" s="324"/>
      <c r="G30" s="41" t="s">
        <v>31</v>
      </c>
      <c r="H30" s="40" t="s">
        <v>31</v>
      </c>
      <c r="I30" s="40" t="s">
        <v>31</v>
      </c>
      <c r="J30" s="39" t="s">
        <v>31</v>
      </c>
      <c r="K30" s="305"/>
      <c r="L30" s="296"/>
      <c r="M30" s="296"/>
      <c r="N30" s="298"/>
      <c r="O30" s="303"/>
      <c r="P30" s="305"/>
      <c r="Q30" s="296"/>
      <c r="R30" s="296"/>
      <c r="S30" s="298"/>
      <c r="T30" s="303"/>
      <c r="U30" s="305"/>
      <c r="V30" s="296"/>
      <c r="W30" s="296"/>
      <c r="X30" s="298"/>
      <c r="Y30" s="303"/>
      <c r="Z30" s="305"/>
      <c r="AA30" s="296"/>
      <c r="AB30" s="296"/>
      <c r="AC30" s="298"/>
      <c r="AD30" s="303"/>
    </row>
    <row r="31" spans="1:30" s="37" customFormat="1" ht="110.25" customHeight="1" thickBot="1">
      <c r="A31" s="252" t="s">
        <v>32</v>
      </c>
      <c r="B31" s="253" t="s">
        <v>33</v>
      </c>
      <c r="C31" s="254"/>
      <c r="D31" s="255">
        <f aca="true" t="shared" si="0" ref="D31:N31">D32+D37</f>
        <v>60</v>
      </c>
      <c r="E31" s="256">
        <f t="shared" si="0"/>
        <v>2160</v>
      </c>
      <c r="F31" s="257">
        <f t="shared" si="0"/>
        <v>816</v>
      </c>
      <c r="G31" s="255">
        <f t="shared" si="0"/>
        <v>221</v>
      </c>
      <c r="H31" s="256">
        <f t="shared" si="0"/>
        <v>493</v>
      </c>
      <c r="I31" s="256">
        <f t="shared" si="0"/>
        <v>102</v>
      </c>
      <c r="J31" s="257">
        <f t="shared" si="0"/>
        <v>1344</v>
      </c>
      <c r="K31" s="255">
        <f t="shared" si="0"/>
        <v>20</v>
      </c>
      <c r="L31" s="258">
        <f t="shared" si="0"/>
        <v>720</v>
      </c>
      <c r="M31" s="258">
        <f t="shared" si="0"/>
        <v>272</v>
      </c>
      <c r="N31" s="258">
        <f t="shared" si="0"/>
        <v>448</v>
      </c>
      <c r="O31" s="259"/>
      <c r="P31" s="255">
        <f>P32+P37</f>
        <v>20</v>
      </c>
      <c r="Q31" s="258">
        <f>Q32+Q37</f>
        <v>720</v>
      </c>
      <c r="R31" s="258">
        <f>R32+R37</f>
        <v>272</v>
      </c>
      <c r="S31" s="258">
        <f>S32+S37</f>
        <v>448</v>
      </c>
      <c r="T31" s="259"/>
      <c r="U31" s="255">
        <f>U32+U37</f>
        <v>20</v>
      </c>
      <c r="V31" s="258">
        <f>V32+V37</f>
        <v>720</v>
      </c>
      <c r="W31" s="258">
        <f>W32+W37</f>
        <v>272</v>
      </c>
      <c r="X31" s="258">
        <f>X32+X37</f>
        <v>448</v>
      </c>
      <c r="Y31" s="259"/>
      <c r="Z31" s="255">
        <f>Z32+Z37</f>
        <v>0</v>
      </c>
      <c r="AA31" s="258">
        <f>AA32+AA37</f>
        <v>0</v>
      </c>
      <c r="AB31" s="258">
        <f>AB32+AB37</f>
        <v>0</v>
      </c>
      <c r="AC31" s="258">
        <f>AC32+AC37</f>
        <v>0</v>
      </c>
      <c r="AD31" s="259"/>
    </row>
    <row r="32" spans="1:30" s="36" customFormat="1" ht="120" customHeight="1">
      <c r="A32" s="236"/>
      <c r="B32" s="237" t="s">
        <v>34</v>
      </c>
      <c r="C32" s="238"/>
      <c r="D32" s="247">
        <f aca="true" t="shared" si="1" ref="D32:I32">SUM(D33:D36)</f>
        <v>16</v>
      </c>
      <c r="E32" s="248">
        <f t="shared" si="1"/>
        <v>576</v>
      </c>
      <c r="F32" s="249">
        <f t="shared" si="1"/>
        <v>136</v>
      </c>
      <c r="G32" s="247">
        <f>SUM(G33:G36)</f>
        <v>68</v>
      </c>
      <c r="H32" s="248">
        <f>SUM(H33:H36)</f>
        <v>68</v>
      </c>
      <c r="I32" s="248">
        <f t="shared" si="1"/>
        <v>0</v>
      </c>
      <c r="J32" s="249">
        <f>SUM(J33:J36)</f>
        <v>440</v>
      </c>
      <c r="K32" s="247">
        <f>SUM(K33:K36)</f>
        <v>8</v>
      </c>
      <c r="L32" s="250">
        <f>SUM(L33:L36)</f>
        <v>288</v>
      </c>
      <c r="M32" s="250">
        <f>SUM(M33:M36)</f>
        <v>68</v>
      </c>
      <c r="N32" s="250">
        <f>SUM(N33:N36)</f>
        <v>220</v>
      </c>
      <c r="O32" s="243"/>
      <c r="P32" s="247">
        <f>SUM(P33:P36)</f>
        <v>4</v>
      </c>
      <c r="Q32" s="250">
        <f>SUM(Q33:Q36)</f>
        <v>144</v>
      </c>
      <c r="R32" s="250">
        <f>SUM(R33:R36)</f>
        <v>34</v>
      </c>
      <c r="S32" s="251">
        <f>SUM(S33:S36)</f>
        <v>110</v>
      </c>
      <c r="T32" s="243"/>
      <c r="U32" s="247">
        <f>SUM(U33:U36)</f>
        <v>4</v>
      </c>
      <c r="V32" s="250">
        <f>SUM(V33:V36)</f>
        <v>144</v>
      </c>
      <c r="W32" s="250">
        <f>SUM(W33:W36)</f>
        <v>34</v>
      </c>
      <c r="X32" s="250">
        <f>SUM(X33:X36)</f>
        <v>110</v>
      </c>
      <c r="Y32" s="243"/>
      <c r="Z32" s="247">
        <f>SUM(Z33:Z36)</f>
        <v>0</v>
      </c>
      <c r="AA32" s="250">
        <f>SUM(AA33:AA36)</f>
        <v>0</v>
      </c>
      <c r="AB32" s="250">
        <f>SUM(AB33:AB36)</f>
        <v>0</v>
      </c>
      <c r="AC32" s="250">
        <f>SUM(AC33:AC36)</f>
        <v>0</v>
      </c>
      <c r="AD32" s="243"/>
    </row>
    <row r="33" spans="1:30" s="77" customFormat="1" ht="99.75" customHeight="1">
      <c r="A33" s="183">
        <v>1</v>
      </c>
      <c r="B33" s="120" t="s">
        <v>35</v>
      </c>
      <c r="C33" s="119" t="s">
        <v>36</v>
      </c>
      <c r="D33" s="107">
        <f>K33+P33+U33+Z33</f>
        <v>4</v>
      </c>
      <c r="E33" s="174">
        <f>PRODUCT(D33,36)</f>
        <v>144</v>
      </c>
      <c r="F33" s="175">
        <f>SUM(M33,R33,W33,AB33)</f>
        <v>34</v>
      </c>
      <c r="G33" s="182">
        <v>17</v>
      </c>
      <c r="H33" s="174">
        <v>17</v>
      </c>
      <c r="I33" s="174">
        <v>0</v>
      </c>
      <c r="J33" s="223">
        <f>SUM(N33,S33,X33,AC33)</f>
        <v>110</v>
      </c>
      <c r="K33" s="82">
        <v>4</v>
      </c>
      <c r="L33" s="80">
        <f>K33*36</f>
        <v>144</v>
      </c>
      <c r="M33" s="81">
        <v>34</v>
      </c>
      <c r="N33" s="81">
        <f>L33-M33</f>
        <v>110</v>
      </c>
      <c r="O33" s="83" t="s">
        <v>37</v>
      </c>
      <c r="P33" s="82"/>
      <c r="Q33" s="80"/>
      <c r="R33" s="81"/>
      <c r="S33" s="81"/>
      <c r="T33" s="83"/>
      <c r="U33" s="82"/>
      <c r="V33" s="80"/>
      <c r="W33" s="81"/>
      <c r="X33" s="81"/>
      <c r="Y33" s="83"/>
      <c r="Z33" s="82"/>
      <c r="AA33" s="81"/>
      <c r="AB33" s="81"/>
      <c r="AC33" s="81"/>
      <c r="AD33" s="83"/>
    </row>
    <row r="34" spans="1:30" s="77" customFormat="1" ht="99.75" customHeight="1">
      <c r="A34" s="183">
        <v>2</v>
      </c>
      <c r="B34" s="120" t="s">
        <v>38</v>
      </c>
      <c r="C34" s="119" t="s">
        <v>39</v>
      </c>
      <c r="D34" s="107">
        <f>K34+P34+U34+Z34</f>
        <v>4</v>
      </c>
      <c r="E34" s="174">
        <f>PRODUCT(D34,36)</f>
        <v>144</v>
      </c>
      <c r="F34" s="175">
        <f>SUM(M34,R34,W34,AB34)</f>
        <v>34</v>
      </c>
      <c r="G34" s="182">
        <v>17</v>
      </c>
      <c r="H34" s="174">
        <v>17</v>
      </c>
      <c r="I34" s="174">
        <v>0</v>
      </c>
      <c r="J34" s="223">
        <f>SUM(N34,S34,X34,AC34)</f>
        <v>110</v>
      </c>
      <c r="K34" s="107">
        <v>4</v>
      </c>
      <c r="L34" s="80">
        <f>K34*36</f>
        <v>144</v>
      </c>
      <c r="M34" s="80">
        <v>34</v>
      </c>
      <c r="N34" s="81">
        <f>L34-M34</f>
        <v>110</v>
      </c>
      <c r="O34" s="108" t="s">
        <v>37</v>
      </c>
      <c r="P34" s="107"/>
      <c r="Q34" s="80"/>
      <c r="R34" s="80"/>
      <c r="S34" s="81"/>
      <c r="T34" s="108"/>
      <c r="U34" s="107"/>
      <c r="V34" s="80"/>
      <c r="W34" s="80"/>
      <c r="X34" s="81"/>
      <c r="Y34" s="108"/>
      <c r="Z34" s="107"/>
      <c r="AA34" s="80"/>
      <c r="AB34" s="80"/>
      <c r="AC34" s="109"/>
      <c r="AD34" s="108"/>
    </row>
    <row r="35" spans="1:30" s="77" customFormat="1" ht="99.75" customHeight="1">
      <c r="A35" s="183">
        <v>3</v>
      </c>
      <c r="B35" s="120" t="s">
        <v>40</v>
      </c>
      <c r="C35" s="119" t="s">
        <v>39</v>
      </c>
      <c r="D35" s="107">
        <f>K35+P35+U35+Z35</f>
        <v>4</v>
      </c>
      <c r="E35" s="174">
        <f>PRODUCT(D35,36)</f>
        <v>144</v>
      </c>
      <c r="F35" s="175">
        <f>SUM(M35,R35,W35,AB35)</f>
        <v>34</v>
      </c>
      <c r="G35" s="182">
        <v>17</v>
      </c>
      <c r="H35" s="174">
        <v>17</v>
      </c>
      <c r="I35" s="174">
        <v>0</v>
      </c>
      <c r="J35" s="223">
        <f>SUM(N35,S35,X35,AC35)</f>
        <v>110</v>
      </c>
      <c r="K35" s="82"/>
      <c r="L35" s="80"/>
      <c r="M35" s="81"/>
      <c r="N35" s="81"/>
      <c r="O35" s="83"/>
      <c r="P35" s="82">
        <v>4</v>
      </c>
      <c r="Q35" s="80">
        <f>P35*36</f>
        <v>144</v>
      </c>
      <c r="R35" s="81">
        <v>34</v>
      </c>
      <c r="S35" s="81">
        <f>Q35-R35</f>
        <v>110</v>
      </c>
      <c r="T35" s="83" t="s">
        <v>37</v>
      </c>
      <c r="U35" s="82"/>
      <c r="V35" s="81"/>
      <c r="W35" s="81"/>
      <c r="X35" s="84"/>
      <c r="Y35" s="83"/>
      <c r="Z35" s="82"/>
      <c r="AA35" s="81"/>
      <c r="AB35" s="81"/>
      <c r="AC35" s="84"/>
      <c r="AD35" s="83"/>
    </row>
    <row r="36" spans="1:30" s="77" customFormat="1" ht="99.75" customHeight="1" thickBot="1">
      <c r="A36" s="183">
        <v>4</v>
      </c>
      <c r="B36" s="120" t="s">
        <v>41</v>
      </c>
      <c r="C36" s="119" t="s">
        <v>42</v>
      </c>
      <c r="D36" s="107">
        <f>K36+P36+U36+Z36</f>
        <v>4</v>
      </c>
      <c r="E36" s="174">
        <f>PRODUCT(D36,36)</f>
        <v>144</v>
      </c>
      <c r="F36" s="175">
        <f>SUM(M36,R36,W36,AB36)</f>
        <v>34</v>
      </c>
      <c r="G36" s="182">
        <v>17</v>
      </c>
      <c r="H36" s="174">
        <v>17</v>
      </c>
      <c r="I36" s="174">
        <v>0</v>
      </c>
      <c r="J36" s="223">
        <f>SUM(N36,S36,X36,AC36)</f>
        <v>110</v>
      </c>
      <c r="K36" s="107"/>
      <c r="L36" s="80"/>
      <c r="M36" s="80"/>
      <c r="N36" s="81"/>
      <c r="O36" s="108"/>
      <c r="P36" s="107"/>
      <c r="Q36" s="80"/>
      <c r="R36" s="80"/>
      <c r="S36" s="81"/>
      <c r="T36" s="108"/>
      <c r="U36" s="107">
        <v>4</v>
      </c>
      <c r="V36" s="80">
        <f>U36*36</f>
        <v>144</v>
      </c>
      <c r="W36" s="80">
        <v>34</v>
      </c>
      <c r="X36" s="81">
        <f>V36-W36</f>
        <v>110</v>
      </c>
      <c r="Y36" s="108" t="s">
        <v>37</v>
      </c>
      <c r="Z36" s="86"/>
      <c r="AA36" s="80"/>
      <c r="AB36" s="80"/>
      <c r="AC36" s="85"/>
      <c r="AD36" s="108"/>
    </row>
    <row r="37" spans="1:30" s="35" customFormat="1" ht="79.5" customHeight="1">
      <c r="A37" s="236"/>
      <c r="B37" s="237" t="s">
        <v>43</v>
      </c>
      <c r="C37" s="238"/>
      <c r="D37" s="239">
        <f aca="true" t="shared" si="2" ref="D37:N37">SUM(D38:D48)</f>
        <v>44</v>
      </c>
      <c r="E37" s="240">
        <f t="shared" si="2"/>
        <v>1584</v>
      </c>
      <c r="F37" s="241">
        <f t="shared" si="2"/>
        <v>680</v>
      </c>
      <c r="G37" s="239">
        <f t="shared" si="2"/>
        <v>153</v>
      </c>
      <c r="H37" s="240">
        <f t="shared" si="2"/>
        <v>425</v>
      </c>
      <c r="I37" s="240">
        <f t="shared" si="2"/>
        <v>102</v>
      </c>
      <c r="J37" s="241">
        <f t="shared" si="2"/>
        <v>904</v>
      </c>
      <c r="K37" s="239">
        <f t="shared" si="2"/>
        <v>12</v>
      </c>
      <c r="L37" s="240">
        <f t="shared" si="2"/>
        <v>432</v>
      </c>
      <c r="M37" s="240">
        <f t="shared" si="2"/>
        <v>204</v>
      </c>
      <c r="N37" s="240">
        <f t="shared" si="2"/>
        <v>228</v>
      </c>
      <c r="O37" s="242"/>
      <c r="P37" s="239">
        <f>SUM(P38:P48)</f>
        <v>16</v>
      </c>
      <c r="Q37" s="240">
        <f>SUM(Q38:Q48)</f>
        <v>576</v>
      </c>
      <c r="R37" s="240">
        <f>SUM(R38:R48)</f>
        <v>238</v>
      </c>
      <c r="S37" s="240">
        <f>SUM(S38:S48)</f>
        <v>338</v>
      </c>
      <c r="T37" s="243"/>
      <c r="U37" s="239">
        <f>SUM(U38:U48)</f>
        <v>16</v>
      </c>
      <c r="V37" s="240">
        <f>SUM(V38:V48)</f>
        <v>576</v>
      </c>
      <c r="W37" s="240">
        <f>SUM(W38:W48)</f>
        <v>238</v>
      </c>
      <c r="X37" s="240">
        <f>SUM(X38:X48)</f>
        <v>338</v>
      </c>
      <c r="Y37" s="243"/>
      <c r="Z37" s="244">
        <f>SUM(Z38:Z48)</f>
        <v>0</v>
      </c>
      <c r="AA37" s="245">
        <f>SUM(AA38:AA48)</f>
        <v>0</v>
      </c>
      <c r="AB37" s="245">
        <f>SUM(AB38:AB48)</f>
        <v>0</v>
      </c>
      <c r="AC37" s="246">
        <f>SUM(AC38:AC48)</f>
        <v>0</v>
      </c>
      <c r="AD37" s="243"/>
    </row>
    <row r="38" spans="1:30" s="77" customFormat="1" ht="75" customHeight="1">
      <c r="A38" s="183">
        <v>5</v>
      </c>
      <c r="B38" s="120" t="s">
        <v>44</v>
      </c>
      <c r="C38" s="119" t="s">
        <v>45</v>
      </c>
      <c r="D38" s="107">
        <f aca="true" t="shared" si="3" ref="D38:D43">K38+P38+U38+Z38</f>
        <v>2</v>
      </c>
      <c r="E38" s="174">
        <f aca="true" t="shared" si="4" ref="E38:E47">PRODUCT(D38,36)</f>
        <v>72</v>
      </c>
      <c r="F38" s="175">
        <f aca="true" t="shared" si="5" ref="F38:F47">SUM(M38,R38,W38,AB38)</f>
        <v>34</v>
      </c>
      <c r="G38" s="182">
        <v>34</v>
      </c>
      <c r="H38" s="174">
        <v>0</v>
      </c>
      <c r="I38" s="174">
        <v>0</v>
      </c>
      <c r="J38" s="223">
        <f aca="true" t="shared" si="6" ref="J38:J47">SUM(N38,S38,X38,AC38)</f>
        <v>38</v>
      </c>
      <c r="K38" s="107">
        <v>2</v>
      </c>
      <c r="L38" s="80">
        <f>K38*36</f>
        <v>72</v>
      </c>
      <c r="M38" s="80">
        <v>34</v>
      </c>
      <c r="N38" s="81">
        <f>L38-M38</f>
        <v>38</v>
      </c>
      <c r="O38" s="108" t="s">
        <v>46</v>
      </c>
      <c r="P38" s="107"/>
      <c r="Q38" s="80"/>
      <c r="R38" s="80"/>
      <c r="S38" s="81"/>
      <c r="T38" s="108"/>
      <c r="U38" s="107"/>
      <c r="V38" s="80"/>
      <c r="W38" s="80"/>
      <c r="X38" s="109"/>
      <c r="Y38" s="108"/>
      <c r="Z38" s="107"/>
      <c r="AA38" s="80"/>
      <c r="AB38" s="80"/>
      <c r="AC38" s="109"/>
      <c r="AD38" s="108"/>
    </row>
    <row r="39" spans="1:30" s="77" customFormat="1" ht="75" customHeight="1">
      <c r="A39" s="183">
        <v>6</v>
      </c>
      <c r="B39" s="120" t="s">
        <v>178</v>
      </c>
      <c r="C39" s="119" t="s">
        <v>177</v>
      </c>
      <c r="D39" s="107">
        <f t="shared" si="3"/>
        <v>4</v>
      </c>
      <c r="E39" s="174">
        <f t="shared" si="4"/>
        <v>144</v>
      </c>
      <c r="F39" s="175">
        <f t="shared" si="5"/>
        <v>68</v>
      </c>
      <c r="G39" s="182">
        <v>0</v>
      </c>
      <c r="H39" s="174">
        <v>68</v>
      </c>
      <c r="I39" s="174">
        <v>0</v>
      </c>
      <c r="J39" s="223">
        <f t="shared" si="6"/>
        <v>76</v>
      </c>
      <c r="K39" s="107">
        <v>2</v>
      </c>
      <c r="L39" s="80">
        <f>K39*36</f>
        <v>72</v>
      </c>
      <c r="M39" s="80">
        <v>34</v>
      </c>
      <c r="N39" s="81">
        <f>L39-M39</f>
        <v>38</v>
      </c>
      <c r="O39" s="108" t="s">
        <v>46</v>
      </c>
      <c r="P39" s="107">
        <v>2</v>
      </c>
      <c r="Q39" s="80">
        <f>P39*36</f>
        <v>72</v>
      </c>
      <c r="R39" s="80">
        <v>34</v>
      </c>
      <c r="S39" s="81">
        <f>Q39-R39</f>
        <v>38</v>
      </c>
      <c r="T39" s="108" t="s">
        <v>46</v>
      </c>
      <c r="U39" s="107"/>
      <c r="V39" s="80"/>
      <c r="W39" s="80"/>
      <c r="X39" s="109"/>
      <c r="Y39" s="108"/>
      <c r="Z39" s="107"/>
      <c r="AA39" s="80"/>
      <c r="AB39" s="80"/>
      <c r="AC39" s="109"/>
      <c r="AD39" s="108"/>
    </row>
    <row r="40" spans="1:30" s="77" customFormat="1" ht="100.5" customHeight="1">
      <c r="A40" s="184" t="s">
        <v>47</v>
      </c>
      <c r="B40" s="120" t="s">
        <v>145</v>
      </c>
      <c r="C40" s="119" t="s">
        <v>146</v>
      </c>
      <c r="D40" s="107">
        <v>2</v>
      </c>
      <c r="E40" s="174">
        <f t="shared" si="4"/>
        <v>72</v>
      </c>
      <c r="F40" s="175">
        <f t="shared" si="5"/>
        <v>34</v>
      </c>
      <c r="G40" s="182">
        <v>0</v>
      </c>
      <c r="H40" s="174">
        <v>17</v>
      </c>
      <c r="I40" s="174">
        <v>17</v>
      </c>
      <c r="J40" s="223">
        <f t="shared" si="6"/>
        <v>38</v>
      </c>
      <c r="K40" s="82">
        <v>2</v>
      </c>
      <c r="L40" s="80">
        <f>K40*36</f>
        <v>72</v>
      </c>
      <c r="M40" s="81">
        <v>34</v>
      </c>
      <c r="N40" s="81">
        <f>L40-M40</f>
        <v>38</v>
      </c>
      <c r="O40" s="83" t="s">
        <v>46</v>
      </c>
      <c r="P40" s="82"/>
      <c r="Q40" s="80"/>
      <c r="R40" s="84"/>
      <c r="S40" s="81"/>
      <c r="T40" s="83"/>
      <c r="U40" s="82"/>
      <c r="V40" s="80"/>
      <c r="W40" s="81"/>
      <c r="X40" s="81"/>
      <c r="Y40" s="108"/>
      <c r="Z40" s="82"/>
      <c r="AA40" s="81"/>
      <c r="AB40" s="81"/>
      <c r="AC40" s="84"/>
      <c r="AD40" s="83"/>
    </row>
    <row r="41" spans="1:30" s="77" customFormat="1" ht="100.5" customHeight="1">
      <c r="A41" s="184" t="s">
        <v>48</v>
      </c>
      <c r="B41" s="120" t="s">
        <v>147</v>
      </c>
      <c r="C41" s="119" t="s">
        <v>146</v>
      </c>
      <c r="D41" s="107">
        <f>K41+P41+U41+Z41</f>
        <v>3</v>
      </c>
      <c r="E41" s="174">
        <f t="shared" si="4"/>
        <v>108</v>
      </c>
      <c r="F41" s="175">
        <f t="shared" si="5"/>
        <v>51</v>
      </c>
      <c r="G41" s="110">
        <v>17</v>
      </c>
      <c r="H41" s="80">
        <v>34</v>
      </c>
      <c r="I41" s="80">
        <v>0</v>
      </c>
      <c r="J41" s="223">
        <f t="shared" si="6"/>
        <v>57</v>
      </c>
      <c r="K41" s="107">
        <v>3</v>
      </c>
      <c r="L41" s="80">
        <f>K41*36</f>
        <v>108</v>
      </c>
      <c r="M41" s="80">
        <v>51</v>
      </c>
      <c r="N41" s="81">
        <f>L41-M41</f>
        <v>57</v>
      </c>
      <c r="O41" s="108" t="s">
        <v>46</v>
      </c>
      <c r="P41" s="82"/>
      <c r="Q41" s="80"/>
      <c r="R41" s="84"/>
      <c r="S41" s="81"/>
      <c r="T41" s="83"/>
      <c r="U41" s="82"/>
      <c r="V41" s="80"/>
      <c r="W41" s="81"/>
      <c r="X41" s="81"/>
      <c r="Y41" s="108"/>
      <c r="Z41" s="82"/>
      <c r="AA41" s="81"/>
      <c r="AB41" s="81"/>
      <c r="AC41" s="84"/>
      <c r="AD41" s="83"/>
    </row>
    <row r="42" spans="1:30" s="76" customFormat="1" ht="100.5" customHeight="1">
      <c r="A42" s="184" t="s">
        <v>49</v>
      </c>
      <c r="B42" s="120" t="s">
        <v>148</v>
      </c>
      <c r="C42" s="119" t="s">
        <v>146</v>
      </c>
      <c r="D42" s="107">
        <f t="shared" si="3"/>
        <v>3</v>
      </c>
      <c r="E42" s="174">
        <f t="shared" si="4"/>
        <v>108</v>
      </c>
      <c r="F42" s="175">
        <f t="shared" si="5"/>
        <v>51</v>
      </c>
      <c r="G42" s="182">
        <v>17</v>
      </c>
      <c r="H42" s="174">
        <v>34</v>
      </c>
      <c r="I42" s="174">
        <v>0</v>
      </c>
      <c r="J42" s="223">
        <f t="shared" si="6"/>
        <v>57</v>
      </c>
      <c r="K42" s="82">
        <v>3</v>
      </c>
      <c r="L42" s="80">
        <f>K42*36</f>
        <v>108</v>
      </c>
      <c r="M42" s="81">
        <v>51</v>
      </c>
      <c r="N42" s="81">
        <f>L42-M42</f>
        <v>57</v>
      </c>
      <c r="O42" s="83" t="s">
        <v>37</v>
      </c>
      <c r="P42" s="107"/>
      <c r="Q42" s="80"/>
      <c r="R42" s="80"/>
      <c r="S42" s="81"/>
      <c r="T42" s="108"/>
      <c r="U42" s="107"/>
      <c r="V42" s="80"/>
      <c r="W42" s="80"/>
      <c r="X42" s="81"/>
      <c r="Y42" s="108"/>
      <c r="Z42" s="107"/>
      <c r="AA42" s="80"/>
      <c r="AB42" s="80"/>
      <c r="AC42" s="81"/>
      <c r="AD42" s="108"/>
    </row>
    <row r="43" spans="1:30" s="76" customFormat="1" ht="75" customHeight="1">
      <c r="A43" s="184" t="s">
        <v>50</v>
      </c>
      <c r="B43" s="120" t="s">
        <v>149</v>
      </c>
      <c r="C43" s="119" t="s">
        <v>146</v>
      </c>
      <c r="D43" s="107">
        <f t="shared" si="3"/>
        <v>3</v>
      </c>
      <c r="E43" s="174">
        <f t="shared" si="4"/>
        <v>108</v>
      </c>
      <c r="F43" s="175">
        <f t="shared" si="5"/>
        <v>51</v>
      </c>
      <c r="G43" s="182">
        <v>17</v>
      </c>
      <c r="H43" s="174">
        <v>34</v>
      </c>
      <c r="I43" s="174">
        <v>0</v>
      </c>
      <c r="J43" s="223">
        <f t="shared" si="6"/>
        <v>57</v>
      </c>
      <c r="K43" s="107"/>
      <c r="L43" s="80"/>
      <c r="M43" s="80"/>
      <c r="N43" s="81"/>
      <c r="O43" s="108"/>
      <c r="P43" s="107">
        <v>3</v>
      </c>
      <c r="Q43" s="80">
        <f>P43*36</f>
        <v>108</v>
      </c>
      <c r="R43" s="80">
        <v>51</v>
      </c>
      <c r="S43" s="81">
        <f>Q43-R43</f>
        <v>57</v>
      </c>
      <c r="T43" s="108" t="s">
        <v>37</v>
      </c>
      <c r="U43" s="107"/>
      <c r="V43" s="80"/>
      <c r="W43" s="80"/>
      <c r="X43" s="81"/>
      <c r="Y43" s="108"/>
      <c r="Z43" s="86"/>
      <c r="AA43" s="80"/>
      <c r="AB43" s="80"/>
      <c r="AC43" s="85"/>
      <c r="AD43" s="108"/>
    </row>
    <row r="44" spans="1:30" s="76" customFormat="1" ht="100.5" customHeight="1">
      <c r="A44" s="184" t="s">
        <v>51</v>
      </c>
      <c r="B44" s="120" t="s">
        <v>150</v>
      </c>
      <c r="C44" s="119" t="s">
        <v>146</v>
      </c>
      <c r="D44" s="107">
        <f>K44+P44+U44+Z44</f>
        <v>3</v>
      </c>
      <c r="E44" s="174">
        <f>PRODUCT(D44,36)</f>
        <v>108</v>
      </c>
      <c r="F44" s="175">
        <f>SUM(M44,R44,W44,AB44)</f>
        <v>51</v>
      </c>
      <c r="G44" s="110">
        <v>0</v>
      </c>
      <c r="H44" s="80">
        <v>34</v>
      </c>
      <c r="I44" s="80">
        <v>17</v>
      </c>
      <c r="J44" s="223">
        <f>SUM(N44,S44,X44,AC44)</f>
        <v>57</v>
      </c>
      <c r="K44" s="107"/>
      <c r="L44" s="80"/>
      <c r="M44" s="80"/>
      <c r="N44" s="109"/>
      <c r="O44" s="108"/>
      <c r="P44" s="107">
        <v>3</v>
      </c>
      <c r="Q44" s="80">
        <f>P44*36</f>
        <v>108</v>
      </c>
      <c r="R44" s="80">
        <v>51</v>
      </c>
      <c r="S44" s="81">
        <f>Q44-R44</f>
        <v>57</v>
      </c>
      <c r="T44" s="108" t="s">
        <v>46</v>
      </c>
      <c r="U44" s="107"/>
      <c r="V44" s="80"/>
      <c r="W44" s="80"/>
      <c r="X44" s="81"/>
      <c r="Y44" s="108"/>
      <c r="Z44" s="86"/>
      <c r="AA44" s="80"/>
      <c r="AB44" s="80"/>
      <c r="AC44" s="85"/>
      <c r="AD44" s="108"/>
    </row>
    <row r="45" spans="1:30" s="76" customFormat="1" ht="88.5">
      <c r="A45" s="184" t="s">
        <v>52</v>
      </c>
      <c r="B45" s="120" t="s">
        <v>185</v>
      </c>
      <c r="C45" s="119" t="s">
        <v>146</v>
      </c>
      <c r="D45" s="107">
        <f>K45+P45+U45+Z45</f>
        <v>2</v>
      </c>
      <c r="E45" s="174">
        <f>PRODUCT(D45,36)</f>
        <v>72</v>
      </c>
      <c r="F45" s="175">
        <f>SUM(M45,R45,W45,AB45)</f>
        <v>34</v>
      </c>
      <c r="G45" s="182">
        <v>17</v>
      </c>
      <c r="H45" s="174">
        <v>17</v>
      </c>
      <c r="I45" s="174">
        <v>0</v>
      </c>
      <c r="J45" s="223">
        <f>SUM(N45,S45,X45,AC45)</f>
        <v>38</v>
      </c>
      <c r="K45" s="107"/>
      <c r="L45" s="80"/>
      <c r="M45" s="80"/>
      <c r="N45" s="109"/>
      <c r="O45" s="108"/>
      <c r="P45" s="107"/>
      <c r="Q45" s="80"/>
      <c r="R45" s="80"/>
      <c r="S45" s="81"/>
      <c r="T45" s="108"/>
      <c r="U45" s="107">
        <v>2</v>
      </c>
      <c r="V45" s="80">
        <f>U45*36</f>
        <v>72</v>
      </c>
      <c r="W45" s="80">
        <v>34</v>
      </c>
      <c r="X45" s="81">
        <f>V45-W45</f>
        <v>38</v>
      </c>
      <c r="Y45" s="108" t="s">
        <v>46</v>
      </c>
      <c r="Z45" s="86"/>
      <c r="AA45" s="80"/>
      <c r="AB45" s="80"/>
      <c r="AC45" s="85"/>
      <c r="AD45" s="108"/>
    </row>
    <row r="46" spans="1:30" s="76" customFormat="1" ht="100.5" customHeight="1">
      <c r="A46" s="184" t="s">
        <v>53</v>
      </c>
      <c r="B46" s="120" t="s">
        <v>151</v>
      </c>
      <c r="C46" s="119" t="s">
        <v>146</v>
      </c>
      <c r="D46" s="107">
        <f>K46+P46+U46+Z46</f>
        <v>4</v>
      </c>
      <c r="E46" s="174">
        <f t="shared" si="4"/>
        <v>144</v>
      </c>
      <c r="F46" s="175">
        <f t="shared" si="5"/>
        <v>68</v>
      </c>
      <c r="G46" s="182">
        <v>17</v>
      </c>
      <c r="H46" s="174">
        <v>34</v>
      </c>
      <c r="I46" s="174">
        <v>17</v>
      </c>
      <c r="J46" s="223">
        <f t="shared" si="6"/>
        <v>76</v>
      </c>
      <c r="K46" s="107"/>
      <c r="L46" s="80"/>
      <c r="M46" s="80"/>
      <c r="N46" s="109"/>
      <c r="O46" s="108"/>
      <c r="P46" s="107"/>
      <c r="Q46" s="80"/>
      <c r="R46" s="80"/>
      <c r="S46" s="81"/>
      <c r="T46" s="108"/>
      <c r="U46" s="107">
        <v>4</v>
      </c>
      <c r="V46" s="80">
        <f>U46*36</f>
        <v>144</v>
      </c>
      <c r="W46" s="80">
        <v>68</v>
      </c>
      <c r="X46" s="81">
        <f>V46-W46</f>
        <v>76</v>
      </c>
      <c r="Y46" s="108" t="s">
        <v>37</v>
      </c>
      <c r="Z46" s="86"/>
      <c r="AA46" s="80"/>
      <c r="AB46" s="80"/>
      <c r="AC46" s="85"/>
      <c r="AD46" s="108"/>
    </row>
    <row r="47" spans="1:30" s="76" customFormat="1" ht="100.5" customHeight="1">
      <c r="A47" s="184" t="s">
        <v>155</v>
      </c>
      <c r="B47" s="120" t="s">
        <v>154</v>
      </c>
      <c r="C47" s="119" t="s">
        <v>146</v>
      </c>
      <c r="D47" s="107">
        <f>K47+P47+U47+Z47</f>
        <v>2</v>
      </c>
      <c r="E47" s="174">
        <f t="shared" si="4"/>
        <v>72</v>
      </c>
      <c r="F47" s="175">
        <f t="shared" si="5"/>
        <v>34</v>
      </c>
      <c r="G47" s="110">
        <v>0</v>
      </c>
      <c r="H47" s="80">
        <v>17</v>
      </c>
      <c r="I47" s="80">
        <v>17</v>
      </c>
      <c r="J47" s="223">
        <f t="shared" si="6"/>
        <v>38</v>
      </c>
      <c r="K47" s="107"/>
      <c r="L47" s="80"/>
      <c r="M47" s="80"/>
      <c r="N47" s="109"/>
      <c r="O47" s="108"/>
      <c r="P47" s="107"/>
      <c r="Q47" s="80"/>
      <c r="R47" s="80"/>
      <c r="S47" s="85"/>
      <c r="T47" s="108"/>
      <c r="U47" s="107">
        <v>2</v>
      </c>
      <c r="V47" s="80">
        <f>U47*36</f>
        <v>72</v>
      </c>
      <c r="W47" s="80">
        <v>34</v>
      </c>
      <c r="X47" s="81">
        <f>V47-W47</f>
        <v>38</v>
      </c>
      <c r="Y47" s="108" t="s">
        <v>46</v>
      </c>
      <c r="Z47" s="86"/>
      <c r="AA47" s="80"/>
      <c r="AB47" s="80"/>
      <c r="AC47" s="85"/>
      <c r="AD47" s="108"/>
    </row>
    <row r="48" spans="1:30" s="34" customFormat="1" ht="59.25">
      <c r="A48" s="234"/>
      <c r="B48" s="235" t="s">
        <v>54</v>
      </c>
      <c r="C48" s="185"/>
      <c r="D48" s="186">
        <f aca="true" t="shared" si="7" ref="D48:S48">SUM(D50:D55)</f>
        <v>16</v>
      </c>
      <c r="E48" s="187">
        <f t="shared" si="7"/>
        <v>576</v>
      </c>
      <c r="F48" s="188">
        <f t="shared" si="7"/>
        <v>204</v>
      </c>
      <c r="G48" s="186">
        <f t="shared" si="7"/>
        <v>34</v>
      </c>
      <c r="H48" s="187">
        <f t="shared" si="7"/>
        <v>136</v>
      </c>
      <c r="I48" s="187">
        <f t="shared" si="7"/>
        <v>34</v>
      </c>
      <c r="J48" s="188">
        <f t="shared" si="7"/>
        <v>372</v>
      </c>
      <c r="K48" s="186">
        <f t="shared" si="7"/>
        <v>0</v>
      </c>
      <c r="L48" s="189">
        <f t="shared" si="7"/>
        <v>0</v>
      </c>
      <c r="M48" s="189">
        <f t="shared" si="7"/>
        <v>0</v>
      </c>
      <c r="N48" s="190">
        <f t="shared" si="7"/>
        <v>0</v>
      </c>
      <c r="O48" s="188">
        <f t="shared" si="7"/>
        <v>0</v>
      </c>
      <c r="P48" s="186">
        <f t="shared" si="7"/>
        <v>8</v>
      </c>
      <c r="Q48" s="187">
        <f t="shared" si="7"/>
        <v>288</v>
      </c>
      <c r="R48" s="187">
        <f t="shared" si="7"/>
        <v>102</v>
      </c>
      <c r="S48" s="189">
        <f t="shared" si="7"/>
        <v>186</v>
      </c>
      <c r="T48" s="190"/>
      <c r="U48" s="186">
        <f>SUM(U50:U55)</f>
        <v>8</v>
      </c>
      <c r="V48" s="189">
        <f>SUM(V50:V55)</f>
        <v>288</v>
      </c>
      <c r="W48" s="187">
        <f>SUM(W50:W55)</f>
        <v>102</v>
      </c>
      <c r="X48" s="189">
        <f>SUM(X50:X55)</f>
        <v>186</v>
      </c>
      <c r="Y48" s="190"/>
      <c r="Z48" s="107">
        <f>SUM(Z50:Z55)</f>
        <v>0</v>
      </c>
      <c r="AA48" s="190">
        <f>SUM(AA50:AA55)</f>
        <v>0</v>
      </c>
      <c r="AB48" s="189">
        <f>SUM(AB50:AB55)</f>
        <v>0</v>
      </c>
      <c r="AC48" s="189">
        <f>SUM(AC50:AC55)</f>
        <v>0</v>
      </c>
      <c r="AD48" s="188"/>
    </row>
    <row r="49" spans="1:30" s="34" customFormat="1" ht="60" customHeight="1">
      <c r="A49" s="191" t="s">
        <v>55</v>
      </c>
      <c r="B49" s="192" t="s">
        <v>56</v>
      </c>
      <c r="C49" s="195"/>
      <c r="D49" s="117"/>
      <c r="E49" s="174"/>
      <c r="F49" s="175"/>
      <c r="G49" s="110"/>
      <c r="H49" s="80"/>
      <c r="I49" s="80"/>
      <c r="J49" s="223"/>
      <c r="K49" s="107"/>
      <c r="L49" s="80"/>
      <c r="M49" s="80"/>
      <c r="N49" s="109"/>
      <c r="O49" s="108"/>
      <c r="P49" s="107"/>
      <c r="Q49" s="80"/>
      <c r="R49" s="80"/>
      <c r="S49" s="85"/>
      <c r="T49" s="108"/>
      <c r="U49" s="107"/>
      <c r="V49" s="80"/>
      <c r="W49" s="80"/>
      <c r="X49" s="81"/>
      <c r="Y49" s="108"/>
      <c r="Z49" s="107"/>
      <c r="AA49" s="80"/>
      <c r="AB49" s="80"/>
      <c r="AC49" s="85"/>
      <c r="AD49" s="108"/>
    </row>
    <row r="50" spans="1:30" s="34" customFormat="1" ht="75" customHeight="1">
      <c r="A50" s="193" t="s">
        <v>57</v>
      </c>
      <c r="B50" s="120" t="s">
        <v>156</v>
      </c>
      <c r="C50" s="119" t="s">
        <v>146</v>
      </c>
      <c r="D50" s="107">
        <f aca="true" t="shared" si="8" ref="D50:D61">K50+P50+U50+Z50</f>
        <v>4</v>
      </c>
      <c r="E50" s="174">
        <f aca="true" t="shared" si="9" ref="E50:E61">PRODUCT(D50,36)</f>
        <v>144</v>
      </c>
      <c r="F50" s="175">
        <f aca="true" t="shared" si="10" ref="F50:F61">SUM(M50,R50,W50,AB50)</f>
        <v>68</v>
      </c>
      <c r="G50" s="110">
        <v>17</v>
      </c>
      <c r="H50" s="80">
        <v>34</v>
      </c>
      <c r="I50" s="80">
        <v>17</v>
      </c>
      <c r="J50" s="223">
        <f aca="true" t="shared" si="11" ref="J50:J61">SUM(N50,S50,X50,AC50)</f>
        <v>76</v>
      </c>
      <c r="K50" s="107"/>
      <c r="L50" s="80"/>
      <c r="M50" s="80"/>
      <c r="N50" s="109"/>
      <c r="O50" s="108"/>
      <c r="P50" s="107">
        <v>4</v>
      </c>
      <c r="Q50" s="80">
        <f>P50*36</f>
        <v>144</v>
      </c>
      <c r="R50" s="80">
        <v>68</v>
      </c>
      <c r="S50" s="81">
        <f>Q50-R50</f>
        <v>76</v>
      </c>
      <c r="T50" s="108" t="s">
        <v>37</v>
      </c>
      <c r="U50" s="107"/>
      <c r="V50" s="80"/>
      <c r="W50" s="80"/>
      <c r="X50" s="81"/>
      <c r="Y50" s="108"/>
      <c r="Z50" s="107"/>
      <c r="AA50" s="80"/>
      <c r="AB50" s="80"/>
      <c r="AC50" s="81"/>
      <c r="AD50" s="108"/>
    </row>
    <row r="51" spans="1:30" s="76" customFormat="1" ht="75" customHeight="1">
      <c r="A51" s="193" t="s">
        <v>58</v>
      </c>
      <c r="B51" s="120" t="s">
        <v>59</v>
      </c>
      <c r="C51" s="119" t="s">
        <v>146</v>
      </c>
      <c r="D51" s="107">
        <f>K51+P51+U51+Z51</f>
        <v>2</v>
      </c>
      <c r="E51" s="174">
        <f>PRODUCT(D51,36)</f>
        <v>72</v>
      </c>
      <c r="F51" s="175">
        <f>SUM(M51,R51,W51,AB51)</f>
        <v>34</v>
      </c>
      <c r="G51" s="110">
        <v>0</v>
      </c>
      <c r="H51" s="80">
        <v>34</v>
      </c>
      <c r="I51" s="80">
        <v>0</v>
      </c>
      <c r="J51" s="223">
        <f>SUM(N51,S51,X51,AC51)</f>
        <v>38</v>
      </c>
      <c r="K51" s="107"/>
      <c r="L51" s="80"/>
      <c r="M51" s="80"/>
      <c r="N51" s="81"/>
      <c r="O51" s="108"/>
      <c r="P51" s="107">
        <v>2</v>
      </c>
      <c r="Q51" s="80">
        <f>P51*36</f>
        <v>72</v>
      </c>
      <c r="R51" s="80">
        <v>34</v>
      </c>
      <c r="S51" s="81">
        <f>Q51-R51</f>
        <v>38</v>
      </c>
      <c r="T51" s="108" t="s">
        <v>46</v>
      </c>
      <c r="U51" s="107"/>
      <c r="V51" s="80"/>
      <c r="W51" s="80"/>
      <c r="X51" s="81"/>
      <c r="Y51" s="108"/>
      <c r="Z51" s="86"/>
      <c r="AA51" s="80"/>
      <c r="AB51" s="80"/>
      <c r="AC51" s="85"/>
      <c r="AD51" s="108"/>
    </row>
    <row r="52" spans="1:30" s="34" customFormat="1" ht="100.5" customHeight="1">
      <c r="A52" s="193" t="s">
        <v>60</v>
      </c>
      <c r="B52" s="120" t="s">
        <v>157</v>
      </c>
      <c r="C52" s="119" t="s">
        <v>146</v>
      </c>
      <c r="D52" s="107">
        <f t="shared" si="8"/>
        <v>4</v>
      </c>
      <c r="E52" s="174">
        <f t="shared" si="9"/>
        <v>144</v>
      </c>
      <c r="F52" s="175">
        <f t="shared" si="10"/>
        <v>68</v>
      </c>
      <c r="G52" s="110">
        <v>17</v>
      </c>
      <c r="H52" s="80">
        <v>34</v>
      </c>
      <c r="I52" s="80">
        <v>17</v>
      </c>
      <c r="J52" s="223">
        <f t="shared" si="11"/>
        <v>76</v>
      </c>
      <c r="K52" s="107"/>
      <c r="L52" s="80"/>
      <c r="M52" s="80"/>
      <c r="N52" s="109"/>
      <c r="O52" s="108"/>
      <c r="P52" s="107"/>
      <c r="Q52" s="80"/>
      <c r="R52" s="80"/>
      <c r="S52" s="81"/>
      <c r="T52" s="108"/>
      <c r="U52" s="107">
        <v>4</v>
      </c>
      <c r="V52" s="80">
        <f>U52*36</f>
        <v>144</v>
      </c>
      <c r="W52" s="80">
        <v>68</v>
      </c>
      <c r="X52" s="81">
        <f>V52-W52</f>
        <v>76</v>
      </c>
      <c r="Y52" s="108" t="s">
        <v>37</v>
      </c>
      <c r="Z52" s="107"/>
      <c r="AA52" s="80"/>
      <c r="AB52" s="80"/>
      <c r="AC52" s="81"/>
      <c r="AD52" s="108"/>
    </row>
    <row r="53" spans="1:30" s="76" customFormat="1" ht="100.5" customHeight="1">
      <c r="A53" s="193" t="s">
        <v>61</v>
      </c>
      <c r="B53" s="120" t="s">
        <v>152</v>
      </c>
      <c r="C53" s="119" t="s">
        <v>153</v>
      </c>
      <c r="D53" s="107">
        <f>K53+P53+U53+Z53</f>
        <v>2</v>
      </c>
      <c r="E53" s="174">
        <f t="shared" si="9"/>
        <v>72</v>
      </c>
      <c r="F53" s="175">
        <f t="shared" si="10"/>
        <v>34</v>
      </c>
      <c r="G53" s="110">
        <v>0</v>
      </c>
      <c r="H53" s="80">
        <v>34</v>
      </c>
      <c r="I53" s="80">
        <v>0</v>
      </c>
      <c r="J53" s="223">
        <f t="shared" si="11"/>
        <v>38</v>
      </c>
      <c r="K53" s="107"/>
      <c r="L53" s="80"/>
      <c r="M53" s="80"/>
      <c r="N53" s="109"/>
      <c r="O53" s="108"/>
      <c r="P53" s="107"/>
      <c r="Q53" s="80"/>
      <c r="R53" s="80"/>
      <c r="S53" s="85"/>
      <c r="T53" s="108"/>
      <c r="U53" s="107">
        <v>2</v>
      </c>
      <c r="V53" s="80">
        <f>U53*36</f>
        <v>72</v>
      </c>
      <c r="W53" s="80">
        <v>34</v>
      </c>
      <c r="X53" s="81">
        <f>V53-W53</f>
        <v>38</v>
      </c>
      <c r="Y53" s="108" t="s">
        <v>46</v>
      </c>
      <c r="Z53" s="86"/>
      <c r="AA53" s="80"/>
      <c r="AB53" s="80"/>
      <c r="AC53" s="85"/>
      <c r="AD53" s="108"/>
    </row>
    <row r="54" spans="1:30" s="34" customFormat="1" ht="100.5" customHeight="1">
      <c r="A54" s="193" t="s">
        <v>62</v>
      </c>
      <c r="B54" s="120" t="s">
        <v>158</v>
      </c>
      <c r="C54" s="119" t="s">
        <v>146</v>
      </c>
      <c r="D54" s="107">
        <f t="shared" si="8"/>
        <v>2</v>
      </c>
      <c r="E54" s="174">
        <f t="shared" si="9"/>
        <v>72</v>
      </c>
      <c r="F54" s="175">
        <f t="shared" si="10"/>
        <v>0</v>
      </c>
      <c r="G54" s="110">
        <v>0</v>
      </c>
      <c r="H54" s="80">
        <v>0</v>
      </c>
      <c r="I54" s="80">
        <v>0</v>
      </c>
      <c r="J54" s="223">
        <f t="shared" si="11"/>
        <v>72</v>
      </c>
      <c r="K54" s="107"/>
      <c r="L54" s="80"/>
      <c r="M54" s="80"/>
      <c r="N54" s="109"/>
      <c r="O54" s="108"/>
      <c r="P54" s="107">
        <v>2</v>
      </c>
      <c r="Q54" s="80">
        <f>P54*36</f>
        <v>72</v>
      </c>
      <c r="R54" s="80">
        <v>0</v>
      </c>
      <c r="S54" s="81">
        <f>Q54-R54</f>
        <v>72</v>
      </c>
      <c r="T54" s="108" t="s">
        <v>63</v>
      </c>
      <c r="U54" s="107"/>
      <c r="V54" s="80"/>
      <c r="W54" s="80"/>
      <c r="X54" s="81"/>
      <c r="Y54" s="108"/>
      <c r="Z54" s="107"/>
      <c r="AA54" s="80"/>
      <c r="AB54" s="80"/>
      <c r="AC54" s="81"/>
      <c r="AD54" s="108"/>
    </row>
    <row r="55" spans="1:30" s="34" customFormat="1" ht="100.5" customHeight="1">
      <c r="A55" s="193" t="s">
        <v>64</v>
      </c>
      <c r="B55" s="120" t="s">
        <v>179</v>
      </c>
      <c r="C55" s="119" t="s">
        <v>146</v>
      </c>
      <c r="D55" s="107">
        <f t="shared" si="8"/>
        <v>2</v>
      </c>
      <c r="E55" s="174">
        <f t="shared" si="9"/>
        <v>72</v>
      </c>
      <c r="F55" s="175">
        <f t="shared" si="10"/>
        <v>0</v>
      </c>
      <c r="G55" s="110">
        <v>0</v>
      </c>
      <c r="H55" s="80">
        <v>0</v>
      </c>
      <c r="I55" s="80">
        <v>0</v>
      </c>
      <c r="J55" s="223">
        <f t="shared" si="11"/>
        <v>72</v>
      </c>
      <c r="K55" s="107"/>
      <c r="L55" s="80"/>
      <c r="M55" s="80"/>
      <c r="N55" s="109"/>
      <c r="O55" s="108"/>
      <c r="P55" s="107"/>
      <c r="Q55" s="80"/>
      <c r="R55" s="80"/>
      <c r="S55" s="81"/>
      <c r="T55" s="108"/>
      <c r="U55" s="107">
        <v>2</v>
      </c>
      <c r="V55" s="80">
        <f>U55*36</f>
        <v>72</v>
      </c>
      <c r="W55" s="80">
        <v>0</v>
      </c>
      <c r="X55" s="81">
        <f>V55-W55</f>
        <v>72</v>
      </c>
      <c r="Y55" s="108" t="s">
        <v>63</v>
      </c>
      <c r="Z55" s="107"/>
      <c r="AA55" s="80"/>
      <c r="AB55" s="80"/>
      <c r="AC55" s="81"/>
      <c r="AD55" s="108"/>
    </row>
    <row r="56" spans="1:30" s="34" customFormat="1" ht="60" customHeight="1">
      <c r="A56" s="191" t="s">
        <v>65</v>
      </c>
      <c r="B56" s="192" t="s">
        <v>66</v>
      </c>
      <c r="C56" s="195"/>
      <c r="D56" s="117"/>
      <c r="E56" s="174"/>
      <c r="F56" s="175"/>
      <c r="G56" s="110"/>
      <c r="H56" s="80"/>
      <c r="I56" s="80"/>
      <c r="J56" s="223"/>
      <c r="K56" s="107"/>
      <c r="L56" s="80"/>
      <c r="M56" s="80"/>
      <c r="N56" s="109"/>
      <c r="O56" s="108"/>
      <c r="P56" s="107"/>
      <c r="Q56" s="80"/>
      <c r="R56" s="80"/>
      <c r="S56" s="85"/>
      <c r="T56" s="108"/>
      <c r="U56" s="107"/>
      <c r="V56" s="80"/>
      <c r="W56" s="80"/>
      <c r="X56" s="81"/>
      <c r="Y56" s="108"/>
      <c r="Z56" s="107"/>
      <c r="AA56" s="80"/>
      <c r="AB56" s="80"/>
      <c r="AC56" s="85"/>
      <c r="AD56" s="108"/>
    </row>
    <row r="57" spans="1:30" s="34" customFormat="1" ht="75" customHeight="1">
      <c r="A57" s="193" t="s">
        <v>67</v>
      </c>
      <c r="B57" s="120" t="s">
        <v>161</v>
      </c>
      <c r="C57" s="119" t="s">
        <v>146</v>
      </c>
      <c r="D57" s="107">
        <f t="shared" si="8"/>
        <v>4</v>
      </c>
      <c r="E57" s="174">
        <f t="shared" si="9"/>
        <v>144</v>
      </c>
      <c r="F57" s="175">
        <f t="shared" si="10"/>
        <v>68</v>
      </c>
      <c r="G57" s="110">
        <v>17</v>
      </c>
      <c r="H57" s="80">
        <v>34</v>
      </c>
      <c r="I57" s="80">
        <v>17</v>
      </c>
      <c r="J57" s="223">
        <f t="shared" si="11"/>
        <v>76</v>
      </c>
      <c r="K57" s="107"/>
      <c r="L57" s="80"/>
      <c r="M57" s="80"/>
      <c r="N57" s="109"/>
      <c r="O57" s="108"/>
      <c r="P57" s="107">
        <v>4</v>
      </c>
      <c r="Q57" s="80">
        <f>P57*36</f>
        <v>144</v>
      </c>
      <c r="R57" s="80">
        <v>68</v>
      </c>
      <c r="S57" s="81">
        <f>Q57-R57</f>
        <v>76</v>
      </c>
      <c r="T57" s="108" t="s">
        <v>37</v>
      </c>
      <c r="U57" s="107"/>
      <c r="V57" s="80"/>
      <c r="W57" s="80"/>
      <c r="X57" s="81"/>
      <c r="Y57" s="108"/>
      <c r="Z57" s="107"/>
      <c r="AA57" s="80"/>
      <c r="AB57" s="80"/>
      <c r="AC57" s="81"/>
      <c r="AD57" s="108"/>
    </row>
    <row r="58" spans="1:30" s="76" customFormat="1" ht="75" customHeight="1">
      <c r="A58" s="193" t="s">
        <v>68</v>
      </c>
      <c r="B58" s="120" t="s">
        <v>69</v>
      </c>
      <c r="C58" s="119" t="s">
        <v>146</v>
      </c>
      <c r="D58" s="107">
        <f>K58+P58+U58+Z58</f>
        <v>2</v>
      </c>
      <c r="E58" s="174">
        <f>PRODUCT(D58,36)</f>
        <v>72</v>
      </c>
      <c r="F58" s="175">
        <f>SUM(M58,R58,W58,AB58)</f>
        <v>34</v>
      </c>
      <c r="G58" s="110">
        <v>0</v>
      </c>
      <c r="H58" s="80">
        <v>34</v>
      </c>
      <c r="I58" s="80">
        <v>0</v>
      </c>
      <c r="J58" s="223">
        <f>SUM(N58,S58,X58,AC58)</f>
        <v>38</v>
      </c>
      <c r="K58" s="107"/>
      <c r="L58" s="80"/>
      <c r="M58" s="80"/>
      <c r="N58" s="81"/>
      <c r="O58" s="108"/>
      <c r="P58" s="107">
        <v>2</v>
      </c>
      <c r="Q58" s="80">
        <f>P58*36</f>
        <v>72</v>
      </c>
      <c r="R58" s="80">
        <v>34</v>
      </c>
      <c r="S58" s="81">
        <f>Q58-R58</f>
        <v>38</v>
      </c>
      <c r="T58" s="108" t="s">
        <v>46</v>
      </c>
      <c r="U58" s="107"/>
      <c r="V58" s="80"/>
      <c r="W58" s="80"/>
      <c r="X58" s="81"/>
      <c r="Y58" s="108"/>
      <c r="Z58" s="86"/>
      <c r="AA58" s="80"/>
      <c r="AB58" s="80"/>
      <c r="AC58" s="85"/>
      <c r="AD58" s="108"/>
    </row>
    <row r="59" spans="1:30" s="34" customFormat="1" ht="100.5" customHeight="1">
      <c r="A59" s="193" t="s">
        <v>70</v>
      </c>
      <c r="B59" s="120" t="s">
        <v>175</v>
      </c>
      <c r="C59" s="119" t="s">
        <v>146</v>
      </c>
      <c r="D59" s="107">
        <f t="shared" si="8"/>
        <v>4</v>
      </c>
      <c r="E59" s="174">
        <f t="shared" si="9"/>
        <v>144</v>
      </c>
      <c r="F59" s="175">
        <f t="shared" si="10"/>
        <v>68</v>
      </c>
      <c r="G59" s="110">
        <v>17</v>
      </c>
      <c r="H59" s="80">
        <v>34</v>
      </c>
      <c r="I59" s="80">
        <v>17</v>
      </c>
      <c r="J59" s="223">
        <f t="shared" si="11"/>
        <v>76</v>
      </c>
      <c r="K59" s="107"/>
      <c r="L59" s="80"/>
      <c r="M59" s="80"/>
      <c r="N59" s="109"/>
      <c r="O59" s="108"/>
      <c r="P59" s="107"/>
      <c r="Q59" s="80"/>
      <c r="R59" s="80"/>
      <c r="S59" s="81"/>
      <c r="T59" s="108"/>
      <c r="U59" s="107">
        <v>4</v>
      </c>
      <c r="V59" s="80">
        <f>U59*36</f>
        <v>144</v>
      </c>
      <c r="W59" s="80">
        <v>68</v>
      </c>
      <c r="X59" s="81">
        <f>V59-W59</f>
        <v>76</v>
      </c>
      <c r="Y59" s="108" t="s">
        <v>37</v>
      </c>
      <c r="Z59" s="107"/>
      <c r="AA59" s="80"/>
      <c r="AB59" s="80"/>
      <c r="AC59" s="81"/>
      <c r="AD59" s="108"/>
    </row>
    <row r="60" spans="1:30" s="76" customFormat="1" ht="100.5" customHeight="1">
      <c r="A60" s="193" t="s">
        <v>71</v>
      </c>
      <c r="B60" s="120" t="s">
        <v>72</v>
      </c>
      <c r="C60" s="119" t="s">
        <v>153</v>
      </c>
      <c r="D60" s="107">
        <f>K60+P60+U60+Z60</f>
        <v>2</v>
      </c>
      <c r="E60" s="174">
        <f>PRODUCT(D60,36)</f>
        <v>72</v>
      </c>
      <c r="F60" s="175">
        <f>SUM(M60,R60,W60,AB60)</f>
        <v>34</v>
      </c>
      <c r="G60" s="110">
        <v>0</v>
      </c>
      <c r="H60" s="80">
        <v>34</v>
      </c>
      <c r="I60" s="80">
        <v>0</v>
      </c>
      <c r="J60" s="223">
        <f>SUM(N60,S60,X60,AC60)</f>
        <v>38</v>
      </c>
      <c r="K60" s="107"/>
      <c r="L60" s="80"/>
      <c r="M60" s="80"/>
      <c r="N60" s="109"/>
      <c r="O60" s="108"/>
      <c r="P60" s="107"/>
      <c r="Q60" s="80"/>
      <c r="R60" s="80"/>
      <c r="S60" s="85"/>
      <c r="T60" s="108"/>
      <c r="U60" s="107">
        <v>2</v>
      </c>
      <c r="V60" s="80">
        <f>U60*36</f>
        <v>72</v>
      </c>
      <c r="W60" s="80">
        <v>34</v>
      </c>
      <c r="X60" s="81">
        <f>V60-W60</f>
        <v>38</v>
      </c>
      <c r="Y60" s="108" t="s">
        <v>46</v>
      </c>
      <c r="Z60" s="86"/>
      <c r="AA60" s="80"/>
      <c r="AB60" s="80"/>
      <c r="AC60" s="85"/>
      <c r="AD60" s="108"/>
    </row>
    <row r="61" spans="1:30" s="34" customFormat="1" ht="100.5" customHeight="1">
      <c r="A61" s="193" t="s">
        <v>73</v>
      </c>
      <c r="B61" s="120" t="s">
        <v>162</v>
      </c>
      <c r="C61" s="119" t="s">
        <v>146</v>
      </c>
      <c r="D61" s="107">
        <f t="shared" si="8"/>
        <v>2</v>
      </c>
      <c r="E61" s="174">
        <f t="shared" si="9"/>
        <v>72</v>
      </c>
      <c r="F61" s="175">
        <f t="shared" si="10"/>
        <v>0</v>
      </c>
      <c r="G61" s="110">
        <v>0</v>
      </c>
      <c r="H61" s="80">
        <v>0</v>
      </c>
      <c r="I61" s="80">
        <v>0</v>
      </c>
      <c r="J61" s="223">
        <f t="shared" si="11"/>
        <v>72</v>
      </c>
      <c r="K61" s="107"/>
      <c r="L61" s="80"/>
      <c r="M61" s="80"/>
      <c r="N61" s="109"/>
      <c r="O61" s="108"/>
      <c r="P61" s="107">
        <v>2</v>
      </c>
      <c r="Q61" s="80">
        <f>P61*36</f>
        <v>72</v>
      </c>
      <c r="R61" s="80">
        <v>0</v>
      </c>
      <c r="S61" s="81">
        <f>Q61-R61</f>
        <v>72</v>
      </c>
      <c r="T61" s="108" t="s">
        <v>63</v>
      </c>
      <c r="U61" s="107"/>
      <c r="V61" s="80"/>
      <c r="W61" s="80"/>
      <c r="X61" s="81"/>
      <c r="Y61" s="108"/>
      <c r="Z61" s="107"/>
      <c r="AA61" s="80"/>
      <c r="AB61" s="80"/>
      <c r="AC61" s="81"/>
      <c r="AD61" s="108"/>
    </row>
    <row r="62" spans="1:30" s="34" customFormat="1" ht="150" customHeight="1">
      <c r="A62" s="193" t="s">
        <v>74</v>
      </c>
      <c r="B62" s="120" t="s">
        <v>174</v>
      </c>
      <c r="C62" s="119" t="s">
        <v>146</v>
      </c>
      <c r="D62" s="107">
        <f aca="true" t="shared" si="12" ref="D62:D69">K62+P62+U62+Z62</f>
        <v>2</v>
      </c>
      <c r="E62" s="174">
        <f aca="true" t="shared" si="13" ref="E62:E69">PRODUCT(D62,36)</f>
        <v>72</v>
      </c>
      <c r="F62" s="175">
        <f aca="true" t="shared" si="14" ref="F62:F69">SUM(M62,R62,W62,AB62)</f>
        <v>0</v>
      </c>
      <c r="G62" s="110">
        <v>0</v>
      </c>
      <c r="H62" s="80">
        <v>0</v>
      </c>
      <c r="I62" s="80">
        <v>0</v>
      </c>
      <c r="J62" s="223">
        <f aca="true" t="shared" si="15" ref="J62:J69">SUM(N62,S62,X62,AC62)</f>
        <v>72</v>
      </c>
      <c r="K62" s="107"/>
      <c r="L62" s="80"/>
      <c r="M62" s="80"/>
      <c r="N62" s="109"/>
      <c r="O62" s="108"/>
      <c r="P62" s="107"/>
      <c r="Q62" s="80"/>
      <c r="R62" s="80"/>
      <c r="S62" s="81"/>
      <c r="T62" s="108"/>
      <c r="U62" s="107">
        <v>2</v>
      </c>
      <c r="V62" s="80">
        <f>U62*36</f>
        <v>72</v>
      </c>
      <c r="W62" s="80">
        <v>0</v>
      </c>
      <c r="X62" s="81">
        <f>V62-W62</f>
        <v>72</v>
      </c>
      <c r="Y62" s="108" t="s">
        <v>63</v>
      </c>
      <c r="Z62" s="107"/>
      <c r="AA62" s="80"/>
      <c r="AB62" s="80"/>
      <c r="AC62" s="81"/>
      <c r="AD62" s="108"/>
    </row>
    <row r="63" spans="1:30" s="34" customFormat="1" ht="60" customHeight="1">
      <c r="A63" s="193" t="s">
        <v>75</v>
      </c>
      <c r="B63" s="192" t="s">
        <v>76</v>
      </c>
      <c r="C63" s="195"/>
      <c r="D63" s="117"/>
      <c r="E63" s="174"/>
      <c r="F63" s="175"/>
      <c r="G63" s="110"/>
      <c r="H63" s="80"/>
      <c r="I63" s="80"/>
      <c r="J63" s="223"/>
      <c r="K63" s="107"/>
      <c r="L63" s="80"/>
      <c r="M63" s="80"/>
      <c r="N63" s="109"/>
      <c r="O63" s="108"/>
      <c r="P63" s="107"/>
      <c r="Q63" s="80"/>
      <c r="R63" s="80"/>
      <c r="S63" s="85"/>
      <c r="T63" s="108"/>
      <c r="U63" s="107"/>
      <c r="V63" s="80"/>
      <c r="W63" s="80"/>
      <c r="X63" s="81"/>
      <c r="Y63" s="108"/>
      <c r="Z63" s="107"/>
      <c r="AA63" s="80"/>
      <c r="AB63" s="80"/>
      <c r="AC63" s="85"/>
      <c r="AD63" s="108"/>
    </row>
    <row r="64" spans="1:30" s="34" customFormat="1" ht="75" customHeight="1">
      <c r="A64" s="193" t="s">
        <v>77</v>
      </c>
      <c r="B64" s="120" t="s">
        <v>163</v>
      </c>
      <c r="C64" s="119" t="s">
        <v>146</v>
      </c>
      <c r="D64" s="107">
        <f t="shared" si="12"/>
        <v>4</v>
      </c>
      <c r="E64" s="174">
        <f t="shared" si="13"/>
        <v>144</v>
      </c>
      <c r="F64" s="175">
        <f t="shared" si="14"/>
        <v>68</v>
      </c>
      <c r="G64" s="110">
        <v>17</v>
      </c>
      <c r="H64" s="80">
        <v>34</v>
      </c>
      <c r="I64" s="80">
        <v>17</v>
      </c>
      <c r="J64" s="223">
        <f t="shared" si="15"/>
        <v>76</v>
      </c>
      <c r="K64" s="107"/>
      <c r="L64" s="80"/>
      <c r="M64" s="80"/>
      <c r="N64" s="109"/>
      <c r="O64" s="108"/>
      <c r="P64" s="107">
        <v>4</v>
      </c>
      <c r="Q64" s="80">
        <f>P64*36</f>
        <v>144</v>
      </c>
      <c r="R64" s="80">
        <v>68</v>
      </c>
      <c r="S64" s="81">
        <f>Q64-R64</f>
        <v>76</v>
      </c>
      <c r="T64" s="108" t="s">
        <v>37</v>
      </c>
      <c r="U64" s="107"/>
      <c r="V64" s="80"/>
      <c r="W64" s="80"/>
      <c r="X64" s="81"/>
      <c r="Y64" s="108"/>
      <c r="Z64" s="107"/>
      <c r="AA64" s="80"/>
      <c r="AB64" s="80"/>
      <c r="AC64" s="81"/>
      <c r="AD64" s="108"/>
    </row>
    <row r="65" spans="1:30" s="76" customFormat="1" ht="75" customHeight="1">
      <c r="A65" s="193" t="s">
        <v>78</v>
      </c>
      <c r="B65" s="120" t="s">
        <v>165</v>
      </c>
      <c r="C65" s="119" t="s">
        <v>146</v>
      </c>
      <c r="D65" s="107">
        <f>K65+P65+U65+Z65</f>
        <v>2</v>
      </c>
      <c r="E65" s="174">
        <f>PRODUCT(D65,36)</f>
        <v>72</v>
      </c>
      <c r="F65" s="175">
        <f>SUM(M65,R65,W65,AB65)</f>
        <v>34</v>
      </c>
      <c r="G65" s="110">
        <v>0</v>
      </c>
      <c r="H65" s="80">
        <v>34</v>
      </c>
      <c r="I65" s="80">
        <v>0</v>
      </c>
      <c r="J65" s="223">
        <f>SUM(N65,S65,X65,AC65)</f>
        <v>38</v>
      </c>
      <c r="K65" s="107"/>
      <c r="L65" s="80"/>
      <c r="M65" s="80"/>
      <c r="N65" s="81"/>
      <c r="O65" s="108"/>
      <c r="P65" s="107">
        <v>2</v>
      </c>
      <c r="Q65" s="80">
        <f>P65*36</f>
        <v>72</v>
      </c>
      <c r="R65" s="80">
        <v>34</v>
      </c>
      <c r="S65" s="81">
        <f>Q65-R65</f>
        <v>38</v>
      </c>
      <c r="T65" s="108" t="s">
        <v>46</v>
      </c>
      <c r="U65" s="107"/>
      <c r="V65" s="80"/>
      <c r="W65" s="80"/>
      <c r="X65" s="81"/>
      <c r="Y65" s="108"/>
      <c r="Z65" s="86"/>
      <c r="AA65" s="80"/>
      <c r="AB65" s="80"/>
      <c r="AC65" s="85"/>
      <c r="AD65" s="108"/>
    </row>
    <row r="66" spans="1:30" s="34" customFormat="1" ht="75" customHeight="1">
      <c r="A66" s="193" t="s">
        <v>79</v>
      </c>
      <c r="B66" s="120" t="s">
        <v>164</v>
      </c>
      <c r="C66" s="119" t="s">
        <v>146</v>
      </c>
      <c r="D66" s="107">
        <f t="shared" si="12"/>
        <v>4</v>
      </c>
      <c r="E66" s="174">
        <f t="shared" si="13"/>
        <v>144</v>
      </c>
      <c r="F66" s="175">
        <f t="shared" si="14"/>
        <v>68</v>
      </c>
      <c r="G66" s="110">
        <v>17</v>
      </c>
      <c r="H66" s="80">
        <v>34</v>
      </c>
      <c r="I66" s="80">
        <v>17</v>
      </c>
      <c r="J66" s="223">
        <f t="shared" si="15"/>
        <v>76</v>
      </c>
      <c r="K66" s="107"/>
      <c r="L66" s="80"/>
      <c r="M66" s="80"/>
      <c r="N66" s="109"/>
      <c r="O66" s="108"/>
      <c r="P66" s="107"/>
      <c r="Q66" s="80"/>
      <c r="R66" s="80"/>
      <c r="S66" s="81"/>
      <c r="T66" s="108"/>
      <c r="U66" s="107">
        <v>4</v>
      </c>
      <c r="V66" s="80">
        <f>U66*36</f>
        <v>144</v>
      </c>
      <c r="W66" s="80">
        <v>68</v>
      </c>
      <c r="X66" s="81">
        <f>V66-W66</f>
        <v>76</v>
      </c>
      <c r="Y66" s="108" t="s">
        <v>37</v>
      </c>
      <c r="Z66" s="107"/>
      <c r="AA66" s="80"/>
      <c r="AB66" s="80"/>
      <c r="AC66" s="81"/>
      <c r="AD66" s="108"/>
    </row>
    <row r="67" spans="1:30" s="76" customFormat="1" ht="100.5" customHeight="1">
      <c r="A67" s="193" t="s">
        <v>80</v>
      </c>
      <c r="B67" s="120" t="s">
        <v>152</v>
      </c>
      <c r="C67" s="119" t="s">
        <v>146</v>
      </c>
      <c r="D67" s="107">
        <f>K67+P67+U67+Z67</f>
        <v>2</v>
      </c>
      <c r="E67" s="174">
        <f t="shared" si="13"/>
        <v>72</v>
      </c>
      <c r="F67" s="175">
        <f t="shared" si="14"/>
        <v>34</v>
      </c>
      <c r="G67" s="110">
        <v>0</v>
      </c>
      <c r="H67" s="80">
        <v>34</v>
      </c>
      <c r="I67" s="80">
        <v>0</v>
      </c>
      <c r="J67" s="223">
        <f t="shared" si="15"/>
        <v>38</v>
      </c>
      <c r="K67" s="107"/>
      <c r="L67" s="80"/>
      <c r="M67" s="80"/>
      <c r="N67" s="109"/>
      <c r="O67" s="108"/>
      <c r="P67" s="107"/>
      <c r="Q67" s="80"/>
      <c r="R67" s="80"/>
      <c r="S67" s="85"/>
      <c r="T67" s="108"/>
      <c r="U67" s="107">
        <v>2</v>
      </c>
      <c r="V67" s="80">
        <f>U67*36</f>
        <v>72</v>
      </c>
      <c r="W67" s="80">
        <v>34</v>
      </c>
      <c r="X67" s="81">
        <f>V67-W67</f>
        <v>38</v>
      </c>
      <c r="Y67" s="108" t="s">
        <v>46</v>
      </c>
      <c r="Z67" s="86"/>
      <c r="AA67" s="80"/>
      <c r="AB67" s="80"/>
      <c r="AC67" s="85"/>
      <c r="AD67" s="108"/>
    </row>
    <row r="68" spans="1:30" s="34" customFormat="1" ht="100.5" customHeight="1">
      <c r="A68" s="193" t="s">
        <v>81</v>
      </c>
      <c r="B68" s="120" t="s">
        <v>166</v>
      </c>
      <c r="C68" s="119" t="s">
        <v>146</v>
      </c>
      <c r="D68" s="107">
        <f t="shared" si="12"/>
        <v>2</v>
      </c>
      <c r="E68" s="174">
        <f t="shared" si="13"/>
        <v>72</v>
      </c>
      <c r="F68" s="175">
        <f t="shared" si="14"/>
        <v>0</v>
      </c>
      <c r="G68" s="110">
        <v>0</v>
      </c>
      <c r="H68" s="80">
        <v>0</v>
      </c>
      <c r="I68" s="80">
        <v>0</v>
      </c>
      <c r="J68" s="223">
        <f t="shared" si="15"/>
        <v>72</v>
      </c>
      <c r="K68" s="107"/>
      <c r="L68" s="80"/>
      <c r="M68" s="80"/>
      <c r="N68" s="109"/>
      <c r="O68" s="108"/>
      <c r="P68" s="107">
        <v>2</v>
      </c>
      <c r="Q68" s="80">
        <f>P68*36</f>
        <v>72</v>
      </c>
      <c r="R68" s="80">
        <v>0</v>
      </c>
      <c r="S68" s="81">
        <f>Q68-R68</f>
        <v>72</v>
      </c>
      <c r="T68" s="108" t="s">
        <v>63</v>
      </c>
      <c r="U68" s="107"/>
      <c r="V68" s="80"/>
      <c r="W68" s="80"/>
      <c r="X68" s="81"/>
      <c r="Y68" s="108"/>
      <c r="Z68" s="107"/>
      <c r="AA68" s="80"/>
      <c r="AB68" s="80"/>
      <c r="AC68" s="81"/>
      <c r="AD68" s="108"/>
    </row>
    <row r="69" spans="1:30" s="34" customFormat="1" ht="75" customHeight="1">
      <c r="A69" s="193" t="s">
        <v>82</v>
      </c>
      <c r="B69" s="120" t="s">
        <v>167</v>
      </c>
      <c r="C69" s="119" t="s">
        <v>146</v>
      </c>
      <c r="D69" s="107">
        <f t="shared" si="12"/>
        <v>2</v>
      </c>
      <c r="E69" s="174">
        <f t="shared" si="13"/>
        <v>72</v>
      </c>
      <c r="F69" s="175">
        <f t="shared" si="14"/>
        <v>0</v>
      </c>
      <c r="G69" s="110">
        <v>0</v>
      </c>
      <c r="H69" s="80">
        <v>0</v>
      </c>
      <c r="I69" s="80">
        <v>0</v>
      </c>
      <c r="J69" s="223">
        <f t="shared" si="15"/>
        <v>72</v>
      </c>
      <c r="K69" s="107"/>
      <c r="L69" s="80"/>
      <c r="M69" s="80"/>
      <c r="N69" s="109"/>
      <c r="O69" s="108"/>
      <c r="P69" s="107"/>
      <c r="Q69" s="80"/>
      <c r="R69" s="80"/>
      <c r="S69" s="81"/>
      <c r="T69" s="108"/>
      <c r="U69" s="107">
        <v>2</v>
      </c>
      <c r="V69" s="80">
        <f>U69*36</f>
        <v>72</v>
      </c>
      <c r="W69" s="80">
        <v>0</v>
      </c>
      <c r="X69" s="81">
        <f>V69-W69</f>
        <v>72</v>
      </c>
      <c r="Y69" s="108" t="s">
        <v>63</v>
      </c>
      <c r="Z69" s="107"/>
      <c r="AA69" s="80"/>
      <c r="AB69" s="80"/>
      <c r="AC69" s="81"/>
      <c r="AD69" s="108"/>
    </row>
    <row r="70" spans="1:30" s="34" customFormat="1" ht="60" customHeight="1">
      <c r="A70" s="193" t="s">
        <v>83</v>
      </c>
      <c r="B70" s="192" t="s">
        <v>84</v>
      </c>
      <c r="C70" s="195"/>
      <c r="D70" s="117"/>
      <c r="E70" s="174"/>
      <c r="F70" s="175"/>
      <c r="G70" s="110"/>
      <c r="H70" s="80"/>
      <c r="I70" s="80"/>
      <c r="J70" s="223"/>
      <c r="K70" s="107"/>
      <c r="L70" s="80"/>
      <c r="M70" s="80"/>
      <c r="N70" s="109"/>
      <c r="O70" s="108"/>
      <c r="P70" s="107"/>
      <c r="Q70" s="80"/>
      <c r="R70" s="80"/>
      <c r="S70" s="85"/>
      <c r="T70" s="108"/>
      <c r="U70" s="107"/>
      <c r="V70" s="80"/>
      <c r="W70" s="80"/>
      <c r="X70" s="81"/>
      <c r="Y70" s="108"/>
      <c r="Z70" s="107"/>
      <c r="AA70" s="80"/>
      <c r="AB70" s="80"/>
      <c r="AC70" s="85"/>
      <c r="AD70" s="108"/>
    </row>
    <row r="71" spans="1:30" s="34" customFormat="1" ht="100.5" customHeight="1">
      <c r="A71" s="193" t="s">
        <v>85</v>
      </c>
      <c r="B71" s="120" t="s">
        <v>169</v>
      </c>
      <c r="C71" s="119" t="s">
        <v>153</v>
      </c>
      <c r="D71" s="107">
        <f aca="true" t="shared" si="16" ref="D71:D76">K71+P71+U71+Z71</f>
        <v>4</v>
      </c>
      <c r="E71" s="174">
        <f aca="true" t="shared" si="17" ref="E71:E76">PRODUCT(D71,36)</f>
        <v>144</v>
      </c>
      <c r="F71" s="175">
        <f aca="true" t="shared" si="18" ref="F71:F76">SUM(M71,R71,W71,AB71)</f>
        <v>68</v>
      </c>
      <c r="G71" s="110">
        <v>17</v>
      </c>
      <c r="H71" s="85">
        <v>34</v>
      </c>
      <c r="I71" s="80">
        <v>17</v>
      </c>
      <c r="J71" s="223">
        <f aca="true" t="shared" si="19" ref="J71:J76">SUM(N71,S71,X71,AC71)</f>
        <v>76</v>
      </c>
      <c r="K71" s="107"/>
      <c r="L71" s="80"/>
      <c r="M71" s="80"/>
      <c r="N71" s="109"/>
      <c r="O71" s="108"/>
      <c r="P71" s="107">
        <v>4</v>
      </c>
      <c r="Q71" s="80">
        <f>P71*36</f>
        <v>144</v>
      </c>
      <c r="R71" s="80">
        <v>68</v>
      </c>
      <c r="S71" s="81">
        <f>Q71-R71</f>
        <v>76</v>
      </c>
      <c r="T71" s="108" t="s">
        <v>37</v>
      </c>
      <c r="U71" s="107"/>
      <c r="V71" s="80"/>
      <c r="W71" s="80"/>
      <c r="X71" s="81"/>
      <c r="Y71" s="108"/>
      <c r="Z71" s="107"/>
      <c r="AA71" s="80"/>
      <c r="AB71" s="80"/>
      <c r="AC71" s="81"/>
      <c r="AD71" s="108"/>
    </row>
    <row r="72" spans="1:30" s="76" customFormat="1" ht="100.5" customHeight="1">
      <c r="A72" s="193" t="s">
        <v>86</v>
      </c>
      <c r="B72" s="120" t="s">
        <v>173</v>
      </c>
      <c r="C72" s="119" t="s">
        <v>153</v>
      </c>
      <c r="D72" s="107">
        <f t="shared" si="16"/>
        <v>2</v>
      </c>
      <c r="E72" s="174">
        <f t="shared" si="17"/>
        <v>72</v>
      </c>
      <c r="F72" s="175">
        <f t="shared" si="18"/>
        <v>34</v>
      </c>
      <c r="G72" s="110">
        <v>0</v>
      </c>
      <c r="H72" s="80">
        <v>34</v>
      </c>
      <c r="I72" s="80">
        <v>0</v>
      </c>
      <c r="J72" s="223">
        <f t="shared" si="19"/>
        <v>38</v>
      </c>
      <c r="K72" s="107"/>
      <c r="L72" s="80"/>
      <c r="M72" s="80"/>
      <c r="N72" s="81"/>
      <c r="O72" s="108"/>
      <c r="P72" s="107">
        <v>2</v>
      </c>
      <c r="Q72" s="80">
        <f>P72*36</f>
        <v>72</v>
      </c>
      <c r="R72" s="80">
        <v>34</v>
      </c>
      <c r="S72" s="81">
        <f>Q72-R72</f>
        <v>38</v>
      </c>
      <c r="T72" s="108" t="s">
        <v>46</v>
      </c>
      <c r="U72" s="107"/>
      <c r="V72" s="80"/>
      <c r="W72" s="80"/>
      <c r="X72" s="81"/>
      <c r="Y72" s="108"/>
      <c r="Z72" s="86"/>
      <c r="AA72" s="80"/>
      <c r="AB72" s="80"/>
      <c r="AC72" s="85"/>
      <c r="AD72" s="108"/>
    </row>
    <row r="73" spans="1:30" s="34" customFormat="1" ht="100.5" customHeight="1">
      <c r="A73" s="193" t="s">
        <v>87</v>
      </c>
      <c r="B73" s="120" t="s">
        <v>170</v>
      </c>
      <c r="C73" s="119" t="s">
        <v>153</v>
      </c>
      <c r="D73" s="107">
        <f t="shared" si="16"/>
        <v>4</v>
      </c>
      <c r="E73" s="174">
        <f t="shared" si="17"/>
        <v>144</v>
      </c>
      <c r="F73" s="175">
        <f t="shared" si="18"/>
        <v>68</v>
      </c>
      <c r="G73" s="110">
        <v>17</v>
      </c>
      <c r="H73" s="85">
        <v>34</v>
      </c>
      <c r="I73" s="80">
        <v>17</v>
      </c>
      <c r="J73" s="223">
        <f t="shared" si="19"/>
        <v>76</v>
      </c>
      <c r="K73" s="107"/>
      <c r="L73" s="80"/>
      <c r="M73" s="80"/>
      <c r="N73" s="109"/>
      <c r="O73" s="108"/>
      <c r="P73" s="107"/>
      <c r="Q73" s="80"/>
      <c r="R73" s="80"/>
      <c r="S73" s="81"/>
      <c r="T73" s="108"/>
      <c r="U73" s="107">
        <v>4</v>
      </c>
      <c r="V73" s="80">
        <f>U73*36</f>
        <v>144</v>
      </c>
      <c r="W73" s="80">
        <v>68</v>
      </c>
      <c r="X73" s="81">
        <f>V73-W73</f>
        <v>76</v>
      </c>
      <c r="Y73" s="108" t="s">
        <v>37</v>
      </c>
      <c r="Z73" s="107"/>
      <c r="AA73" s="80"/>
      <c r="AB73" s="80"/>
      <c r="AC73" s="81"/>
      <c r="AD73" s="108"/>
    </row>
    <row r="74" spans="1:30" s="76" customFormat="1" ht="75" customHeight="1">
      <c r="A74" s="193" t="s">
        <v>88</v>
      </c>
      <c r="B74" s="120" t="s">
        <v>172</v>
      </c>
      <c r="C74" s="119" t="s">
        <v>153</v>
      </c>
      <c r="D74" s="107">
        <f t="shared" si="16"/>
        <v>2</v>
      </c>
      <c r="E74" s="174">
        <f t="shared" si="17"/>
        <v>72</v>
      </c>
      <c r="F74" s="175">
        <f t="shared" si="18"/>
        <v>34</v>
      </c>
      <c r="G74" s="110">
        <v>0</v>
      </c>
      <c r="H74" s="80">
        <v>34</v>
      </c>
      <c r="I74" s="80">
        <v>0</v>
      </c>
      <c r="J74" s="223">
        <f t="shared" si="19"/>
        <v>38</v>
      </c>
      <c r="K74" s="107"/>
      <c r="L74" s="80"/>
      <c r="M74" s="80"/>
      <c r="N74" s="109"/>
      <c r="O74" s="108"/>
      <c r="P74" s="107"/>
      <c r="Q74" s="80"/>
      <c r="R74" s="80"/>
      <c r="S74" s="85"/>
      <c r="T74" s="108"/>
      <c r="U74" s="107">
        <v>2</v>
      </c>
      <c r="V74" s="80">
        <f>U74*36</f>
        <v>72</v>
      </c>
      <c r="W74" s="80">
        <v>34</v>
      </c>
      <c r="X74" s="81">
        <f>V74-W74</f>
        <v>38</v>
      </c>
      <c r="Y74" s="108" t="s">
        <v>46</v>
      </c>
      <c r="Z74" s="86"/>
      <c r="AA74" s="80"/>
      <c r="AB74" s="80"/>
      <c r="AC74" s="85"/>
      <c r="AD74" s="108"/>
    </row>
    <row r="75" spans="1:30" s="34" customFormat="1" ht="100.5" customHeight="1">
      <c r="A75" s="193" t="s">
        <v>89</v>
      </c>
      <c r="B75" s="120" t="s">
        <v>171</v>
      </c>
      <c r="C75" s="119" t="s">
        <v>153</v>
      </c>
      <c r="D75" s="107">
        <f t="shared" si="16"/>
        <v>2</v>
      </c>
      <c r="E75" s="174">
        <f t="shared" si="17"/>
        <v>72</v>
      </c>
      <c r="F75" s="175">
        <f t="shared" si="18"/>
        <v>0</v>
      </c>
      <c r="G75" s="110">
        <v>0</v>
      </c>
      <c r="H75" s="80">
        <v>0</v>
      </c>
      <c r="I75" s="80">
        <v>0</v>
      </c>
      <c r="J75" s="223">
        <f t="shared" si="19"/>
        <v>72</v>
      </c>
      <c r="K75" s="107"/>
      <c r="L75" s="80"/>
      <c r="M75" s="80"/>
      <c r="N75" s="109"/>
      <c r="O75" s="108"/>
      <c r="P75" s="107">
        <v>2</v>
      </c>
      <c r="Q75" s="80">
        <f>P75*36</f>
        <v>72</v>
      </c>
      <c r="R75" s="80">
        <v>0</v>
      </c>
      <c r="S75" s="81">
        <f>Q75-R75</f>
        <v>72</v>
      </c>
      <c r="T75" s="108" t="s">
        <v>63</v>
      </c>
      <c r="U75" s="107"/>
      <c r="V75" s="80"/>
      <c r="W75" s="80"/>
      <c r="X75" s="81"/>
      <c r="Y75" s="108"/>
      <c r="Z75" s="107"/>
      <c r="AA75" s="80"/>
      <c r="AB75" s="80"/>
      <c r="AC75" s="81"/>
      <c r="AD75" s="108"/>
    </row>
    <row r="76" spans="1:30" s="34" customFormat="1" ht="147.75" customHeight="1" thickBot="1">
      <c r="A76" s="193" t="s">
        <v>90</v>
      </c>
      <c r="B76" s="194" t="s">
        <v>168</v>
      </c>
      <c r="C76" s="195" t="s">
        <v>153</v>
      </c>
      <c r="D76" s="196">
        <f t="shared" si="16"/>
        <v>2</v>
      </c>
      <c r="E76" s="111">
        <f t="shared" si="17"/>
        <v>72</v>
      </c>
      <c r="F76" s="115">
        <f t="shared" si="18"/>
        <v>0</v>
      </c>
      <c r="G76" s="197">
        <v>0</v>
      </c>
      <c r="H76" s="112">
        <v>0</v>
      </c>
      <c r="I76" s="112">
        <v>0</v>
      </c>
      <c r="J76" s="224">
        <f t="shared" si="19"/>
        <v>72</v>
      </c>
      <c r="K76" s="196"/>
      <c r="L76" s="112"/>
      <c r="M76" s="112"/>
      <c r="N76" s="198"/>
      <c r="O76" s="116"/>
      <c r="P76" s="196"/>
      <c r="Q76" s="112"/>
      <c r="R76" s="112"/>
      <c r="S76" s="199"/>
      <c r="T76" s="116"/>
      <c r="U76" s="196">
        <v>2</v>
      </c>
      <c r="V76" s="112">
        <f>U76*36</f>
        <v>72</v>
      </c>
      <c r="W76" s="112">
        <v>0</v>
      </c>
      <c r="X76" s="199">
        <f>V76-W76</f>
        <v>72</v>
      </c>
      <c r="Y76" s="116" t="s">
        <v>63</v>
      </c>
      <c r="Z76" s="196"/>
      <c r="AA76" s="112"/>
      <c r="AB76" s="112"/>
      <c r="AC76" s="199"/>
      <c r="AD76" s="116"/>
    </row>
    <row r="77" spans="1:30" s="28" customFormat="1" ht="199.5" customHeight="1" thickBot="1">
      <c r="A77" s="260" t="s">
        <v>91</v>
      </c>
      <c r="B77" s="261" t="s">
        <v>92</v>
      </c>
      <c r="C77" s="262"/>
      <c r="D77" s="263">
        <f>SUM(D78:D84)</f>
        <v>51</v>
      </c>
      <c r="E77" s="263">
        <f aca="true" t="shared" si="20" ref="E77:N77">SUM(E78:E84)</f>
        <v>1836</v>
      </c>
      <c r="F77" s="264">
        <f t="shared" si="20"/>
        <v>0</v>
      </c>
      <c r="G77" s="265">
        <f t="shared" si="20"/>
        <v>0</v>
      </c>
      <c r="H77" s="263">
        <f t="shared" si="20"/>
        <v>0</v>
      </c>
      <c r="I77" s="263">
        <f t="shared" si="20"/>
        <v>0</v>
      </c>
      <c r="J77" s="266">
        <f t="shared" si="20"/>
        <v>1836</v>
      </c>
      <c r="K77" s="267">
        <f t="shared" si="20"/>
        <v>10</v>
      </c>
      <c r="L77" s="263">
        <f t="shared" si="20"/>
        <v>360</v>
      </c>
      <c r="M77" s="263">
        <f t="shared" si="20"/>
        <v>0</v>
      </c>
      <c r="N77" s="263">
        <f t="shared" si="20"/>
        <v>360</v>
      </c>
      <c r="O77" s="266"/>
      <c r="P77" s="267">
        <f>SUM(P78:P84)</f>
        <v>10</v>
      </c>
      <c r="Q77" s="263">
        <f>SUM(Q78:Q84)</f>
        <v>360</v>
      </c>
      <c r="R77" s="263">
        <f>SUM(R78:R84)</f>
        <v>0</v>
      </c>
      <c r="S77" s="263">
        <f>SUM(S78:S84)</f>
        <v>360</v>
      </c>
      <c r="T77" s="266"/>
      <c r="U77" s="265">
        <f>SUM(U78:U84)</f>
        <v>10</v>
      </c>
      <c r="V77" s="267">
        <f>SUM(V78:V84)</f>
        <v>360</v>
      </c>
      <c r="W77" s="263">
        <f>SUM(W78:W84)</f>
        <v>0</v>
      </c>
      <c r="X77" s="263">
        <f>SUM(X78:X84)</f>
        <v>360</v>
      </c>
      <c r="Y77" s="263"/>
      <c r="Z77" s="265">
        <f>SUM(Z78:Z84)</f>
        <v>21</v>
      </c>
      <c r="AA77" s="267">
        <f>SUM(AA78:AA84)</f>
        <v>756</v>
      </c>
      <c r="AB77" s="263">
        <f>SUM(AB78:AB84)</f>
        <v>0</v>
      </c>
      <c r="AC77" s="263">
        <f>SUM(AC78:AC84)</f>
        <v>756</v>
      </c>
      <c r="AD77" s="266"/>
    </row>
    <row r="78" spans="1:30" s="33" customFormat="1" ht="133.5" customHeight="1">
      <c r="A78" s="200" t="s">
        <v>93</v>
      </c>
      <c r="B78" s="201" t="s">
        <v>94</v>
      </c>
      <c r="C78" s="119" t="s">
        <v>146</v>
      </c>
      <c r="D78" s="179"/>
      <c r="E78" s="87"/>
      <c r="F78" s="124"/>
      <c r="G78" s="180"/>
      <c r="H78" s="87"/>
      <c r="I78" s="87"/>
      <c r="J78" s="225"/>
      <c r="K78" s="181"/>
      <c r="L78" s="121"/>
      <c r="M78" s="121"/>
      <c r="N78" s="122"/>
      <c r="O78" s="123"/>
      <c r="P78" s="177"/>
      <c r="Q78" s="121"/>
      <c r="R78" s="121"/>
      <c r="S78" s="122"/>
      <c r="T78" s="123"/>
      <c r="U78" s="177"/>
      <c r="V78" s="121"/>
      <c r="W78" s="87"/>
      <c r="X78" s="122"/>
      <c r="Y78" s="123"/>
      <c r="Z78" s="177"/>
      <c r="AA78" s="121"/>
      <c r="AB78" s="87"/>
      <c r="AC78" s="122"/>
      <c r="AD78" s="124"/>
    </row>
    <row r="79" spans="1:30" s="33" customFormat="1" ht="100.5" customHeight="1">
      <c r="A79" s="202" t="s">
        <v>95</v>
      </c>
      <c r="B79" s="203" t="s">
        <v>186</v>
      </c>
      <c r="C79" s="119" t="s">
        <v>146</v>
      </c>
      <c r="D79" s="107">
        <f>K79+P79+U79+Z79</f>
        <v>2</v>
      </c>
      <c r="E79" s="174">
        <f>PRODUCT(D79,36)</f>
        <v>72</v>
      </c>
      <c r="F79" s="175">
        <f>SUM(M79,R79,W79,AB79)</f>
        <v>0</v>
      </c>
      <c r="G79" s="204">
        <v>0</v>
      </c>
      <c r="H79" s="111">
        <v>0</v>
      </c>
      <c r="I79" s="111">
        <v>0</v>
      </c>
      <c r="J79" s="223">
        <f>SUM(N79,S79,X79,AC79)</f>
        <v>72</v>
      </c>
      <c r="K79" s="113">
        <v>2</v>
      </c>
      <c r="L79" s="80">
        <f>K79*36</f>
        <v>72</v>
      </c>
      <c r="M79" s="112">
        <v>0</v>
      </c>
      <c r="N79" s="81">
        <f>L79-M79</f>
        <v>72</v>
      </c>
      <c r="O79" s="116" t="s">
        <v>46</v>
      </c>
      <c r="P79" s="113"/>
      <c r="Q79" s="80"/>
      <c r="R79" s="112"/>
      <c r="S79" s="81"/>
      <c r="T79" s="116"/>
      <c r="U79" s="113"/>
      <c r="V79" s="80"/>
      <c r="W79" s="112"/>
      <c r="X79" s="81"/>
      <c r="Y79" s="108"/>
      <c r="Z79" s="113"/>
      <c r="AA79" s="111"/>
      <c r="AB79" s="111"/>
      <c r="AC79" s="114"/>
      <c r="AD79" s="115"/>
    </row>
    <row r="80" spans="1:30" s="33" customFormat="1" ht="178.5" customHeight="1">
      <c r="A80" s="200" t="s">
        <v>96</v>
      </c>
      <c r="B80" s="205" t="s">
        <v>97</v>
      </c>
      <c r="C80" s="119" t="s">
        <v>146</v>
      </c>
      <c r="D80" s="107"/>
      <c r="E80" s="174"/>
      <c r="F80" s="175"/>
      <c r="G80" s="182"/>
      <c r="H80" s="174"/>
      <c r="I80" s="174"/>
      <c r="J80" s="223"/>
      <c r="K80" s="173"/>
      <c r="L80" s="80"/>
      <c r="M80" s="80"/>
      <c r="N80" s="81"/>
      <c r="O80" s="108"/>
      <c r="P80" s="173"/>
      <c r="Q80" s="80"/>
      <c r="R80" s="80"/>
      <c r="S80" s="81"/>
      <c r="T80" s="108"/>
      <c r="U80" s="173"/>
      <c r="V80" s="80"/>
      <c r="W80" s="174"/>
      <c r="X80" s="81"/>
      <c r="Y80" s="175"/>
      <c r="Z80" s="173"/>
      <c r="AA80" s="174"/>
      <c r="AB80" s="174"/>
      <c r="AC80" s="176"/>
      <c r="AD80" s="175"/>
    </row>
    <row r="81" spans="1:30" s="33" customFormat="1" ht="69" customHeight="1">
      <c r="A81" s="200" t="s">
        <v>98</v>
      </c>
      <c r="B81" s="201" t="s">
        <v>99</v>
      </c>
      <c r="C81" s="178" t="s">
        <v>146</v>
      </c>
      <c r="D81" s="179">
        <f>K81+P81+U81+Z81</f>
        <v>37</v>
      </c>
      <c r="E81" s="87">
        <f>PRODUCT(D81,36)</f>
        <v>1332</v>
      </c>
      <c r="F81" s="124">
        <f>SUM(M81,R81,W81,AB81)</f>
        <v>0</v>
      </c>
      <c r="G81" s="180">
        <v>0</v>
      </c>
      <c r="H81" s="87">
        <v>0</v>
      </c>
      <c r="I81" s="87">
        <v>0</v>
      </c>
      <c r="J81" s="225">
        <f>SUM(N81,S81,X81,AC81)</f>
        <v>1332</v>
      </c>
      <c r="K81" s="181">
        <v>7</v>
      </c>
      <c r="L81" s="121">
        <f>K81*36</f>
        <v>252</v>
      </c>
      <c r="M81" s="121">
        <v>0</v>
      </c>
      <c r="N81" s="122">
        <f>L81-M81</f>
        <v>252</v>
      </c>
      <c r="O81" s="123" t="s">
        <v>46</v>
      </c>
      <c r="P81" s="177">
        <v>5</v>
      </c>
      <c r="Q81" s="121">
        <f>P81*36</f>
        <v>180</v>
      </c>
      <c r="R81" s="121">
        <v>0</v>
      </c>
      <c r="S81" s="122">
        <f>Q81-R81</f>
        <v>180</v>
      </c>
      <c r="T81" s="123" t="s">
        <v>46</v>
      </c>
      <c r="U81" s="177">
        <v>10</v>
      </c>
      <c r="V81" s="121">
        <f>U81*36</f>
        <v>360</v>
      </c>
      <c r="W81" s="87">
        <v>0</v>
      </c>
      <c r="X81" s="122">
        <f>V81-W81</f>
        <v>360</v>
      </c>
      <c r="Y81" s="123" t="s">
        <v>46</v>
      </c>
      <c r="Z81" s="177">
        <v>15</v>
      </c>
      <c r="AA81" s="121">
        <f>Z81*36</f>
        <v>540</v>
      </c>
      <c r="AB81" s="87">
        <v>0</v>
      </c>
      <c r="AC81" s="122">
        <f>AA81-AB81</f>
        <v>540</v>
      </c>
      <c r="AD81" s="124" t="s">
        <v>46</v>
      </c>
    </row>
    <row r="82" spans="1:30" s="33" customFormat="1" ht="100.5" customHeight="1">
      <c r="A82" s="200" t="s">
        <v>100</v>
      </c>
      <c r="B82" s="206" t="s">
        <v>187</v>
      </c>
      <c r="C82" s="119" t="s">
        <v>146</v>
      </c>
      <c r="D82" s="107">
        <f>K82+P82+U82+Z82</f>
        <v>2</v>
      </c>
      <c r="E82" s="174">
        <f>PRODUCT(D82,36)</f>
        <v>72</v>
      </c>
      <c r="F82" s="175">
        <f>SUM(M82,R82,W82,AB82)</f>
        <v>0</v>
      </c>
      <c r="G82" s="204">
        <v>0</v>
      </c>
      <c r="H82" s="111">
        <v>0</v>
      </c>
      <c r="I82" s="111">
        <v>0</v>
      </c>
      <c r="J82" s="223">
        <f>SUM(N82,S82,X82,AC82)</f>
        <v>72</v>
      </c>
      <c r="K82" s="113">
        <v>1</v>
      </c>
      <c r="L82" s="80">
        <f>K82*36</f>
        <v>36</v>
      </c>
      <c r="M82" s="112">
        <v>0</v>
      </c>
      <c r="N82" s="81">
        <f>L82-M82</f>
        <v>36</v>
      </c>
      <c r="O82" s="116" t="s">
        <v>46</v>
      </c>
      <c r="P82" s="113">
        <v>1</v>
      </c>
      <c r="Q82" s="80">
        <f>P82*36</f>
        <v>36</v>
      </c>
      <c r="R82" s="112">
        <v>0</v>
      </c>
      <c r="S82" s="81">
        <f>Q82-R82</f>
        <v>36</v>
      </c>
      <c r="T82" s="116" t="s">
        <v>46</v>
      </c>
      <c r="U82" s="113"/>
      <c r="V82" s="80"/>
      <c r="W82" s="111"/>
      <c r="X82" s="81"/>
      <c r="Y82" s="115"/>
      <c r="Z82" s="113"/>
      <c r="AA82" s="111"/>
      <c r="AB82" s="111"/>
      <c r="AC82" s="114"/>
      <c r="AD82" s="115"/>
    </row>
    <row r="83" spans="1:30" s="33" customFormat="1" ht="100.5" customHeight="1">
      <c r="A83" s="202" t="s">
        <v>101</v>
      </c>
      <c r="B83" s="206" t="s">
        <v>188</v>
      </c>
      <c r="C83" s="119" t="s">
        <v>146</v>
      </c>
      <c r="D83" s="107">
        <f>K83+P83+U83+Z83</f>
        <v>4</v>
      </c>
      <c r="E83" s="174">
        <f>PRODUCT(D83,36)</f>
        <v>144</v>
      </c>
      <c r="F83" s="175">
        <f>SUM(M83,R83,W83,AB83)</f>
        <v>0</v>
      </c>
      <c r="G83" s="204">
        <v>0</v>
      </c>
      <c r="H83" s="111">
        <v>0</v>
      </c>
      <c r="I83" s="111">
        <v>0</v>
      </c>
      <c r="J83" s="223">
        <f>SUM(N83,S83,X83,AC83)</f>
        <v>144</v>
      </c>
      <c r="K83" s="113"/>
      <c r="L83" s="80"/>
      <c r="M83" s="112"/>
      <c r="N83" s="81"/>
      <c r="O83" s="116"/>
      <c r="P83" s="113">
        <v>4</v>
      </c>
      <c r="Q83" s="80">
        <f>P83*36</f>
        <v>144</v>
      </c>
      <c r="R83" s="112">
        <v>0</v>
      </c>
      <c r="S83" s="81">
        <f>Q83-R83</f>
        <v>144</v>
      </c>
      <c r="T83" s="116" t="s">
        <v>46</v>
      </c>
      <c r="U83" s="113"/>
      <c r="V83" s="80"/>
      <c r="W83" s="111"/>
      <c r="X83" s="81"/>
      <c r="Y83" s="115"/>
      <c r="Z83" s="113"/>
      <c r="AA83" s="111"/>
      <c r="AB83" s="111"/>
      <c r="AC83" s="114"/>
      <c r="AD83" s="115"/>
    </row>
    <row r="84" spans="1:30" s="33" customFormat="1" ht="100.5" customHeight="1" thickBot="1">
      <c r="A84" s="200" t="s">
        <v>102</v>
      </c>
      <c r="B84" s="194" t="s">
        <v>189</v>
      </c>
      <c r="C84" s="195" t="s">
        <v>146</v>
      </c>
      <c r="D84" s="196">
        <f>K84+P84+U84+Z84</f>
        <v>6</v>
      </c>
      <c r="E84" s="111">
        <f>PRODUCT(D84,36)</f>
        <v>216</v>
      </c>
      <c r="F84" s="115">
        <v>0</v>
      </c>
      <c r="G84" s="204">
        <v>0</v>
      </c>
      <c r="H84" s="111">
        <v>0</v>
      </c>
      <c r="I84" s="111">
        <v>0</v>
      </c>
      <c r="J84" s="224">
        <f>SUM(N84,S84,X84,AC84)</f>
        <v>216</v>
      </c>
      <c r="K84" s="207"/>
      <c r="L84" s="112"/>
      <c r="M84" s="112"/>
      <c r="N84" s="199"/>
      <c r="O84" s="116"/>
      <c r="P84" s="113"/>
      <c r="Q84" s="112"/>
      <c r="R84" s="112"/>
      <c r="S84" s="199"/>
      <c r="T84" s="116"/>
      <c r="U84" s="207"/>
      <c r="V84" s="112"/>
      <c r="W84" s="112"/>
      <c r="X84" s="199"/>
      <c r="Y84" s="116"/>
      <c r="Z84" s="113">
        <v>6</v>
      </c>
      <c r="AA84" s="112">
        <f>Z84*36</f>
        <v>216</v>
      </c>
      <c r="AB84" s="111">
        <v>0</v>
      </c>
      <c r="AC84" s="199">
        <f>AA84-AB84</f>
        <v>216</v>
      </c>
      <c r="AD84" s="115" t="s">
        <v>46</v>
      </c>
    </row>
    <row r="85" spans="1:30" s="28" customFormat="1" ht="119.25" customHeight="1" thickBot="1">
      <c r="A85" s="260" t="s">
        <v>103</v>
      </c>
      <c r="B85" s="268" t="s">
        <v>176</v>
      </c>
      <c r="C85" s="262"/>
      <c r="D85" s="265">
        <f aca="true" t="shared" si="21" ref="D85:J85">SUM(D86:D86)</f>
        <v>9</v>
      </c>
      <c r="E85" s="263">
        <f t="shared" si="21"/>
        <v>324</v>
      </c>
      <c r="F85" s="266">
        <f t="shared" si="21"/>
        <v>0</v>
      </c>
      <c r="G85" s="265">
        <f t="shared" si="21"/>
        <v>0</v>
      </c>
      <c r="H85" s="263">
        <f t="shared" si="21"/>
        <v>0</v>
      </c>
      <c r="I85" s="263">
        <f t="shared" si="21"/>
        <v>0</v>
      </c>
      <c r="J85" s="266">
        <f t="shared" si="21"/>
        <v>324</v>
      </c>
      <c r="K85" s="267"/>
      <c r="L85" s="263"/>
      <c r="M85" s="263"/>
      <c r="N85" s="264"/>
      <c r="O85" s="269"/>
      <c r="P85" s="265"/>
      <c r="Q85" s="263"/>
      <c r="R85" s="263"/>
      <c r="S85" s="264"/>
      <c r="T85" s="266"/>
      <c r="U85" s="265"/>
      <c r="V85" s="263"/>
      <c r="W85" s="263"/>
      <c r="X85" s="264"/>
      <c r="Y85" s="266"/>
      <c r="Z85" s="265">
        <f>SUM(Z86:Z86)</f>
        <v>9</v>
      </c>
      <c r="AA85" s="263">
        <f>SUM(AA86:AA86)</f>
        <v>324</v>
      </c>
      <c r="AB85" s="263">
        <f>SUM(AB86:AB86)</f>
        <v>0</v>
      </c>
      <c r="AC85" s="270">
        <f>AA85-AB85</f>
        <v>324</v>
      </c>
      <c r="AD85" s="266"/>
    </row>
    <row r="86" spans="1:30" s="32" customFormat="1" ht="100.5" customHeight="1" thickBot="1">
      <c r="A86" s="208" t="s">
        <v>93</v>
      </c>
      <c r="B86" s="194" t="s">
        <v>182</v>
      </c>
      <c r="C86" s="209" t="s">
        <v>146</v>
      </c>
      <c r="D86" s="179">
        <v>9</v>
      </c>
      <c r="E86" s="87">
        <f>PRODUCT(D86,36)</f>
        <v>324</v>
      </c>
      <c r="F86" s="210">
        <v>0</v>
      </c>
      <c r="G86" s="211">
        <v>0</v>
      </c>
      <c r="H86" s="212">
        <v>0</v>
      </c>
      <c r="I86" s="212">
        <v>0</v>
      </c>
      <c r="J86" s="225">
        <f>SUM(N86,S86,X86,AC86)</f>
        <v>324</v>
      </c>
      <c r="K86" s="213"/>
      <c r="L86" s="214"/>
      <c r="M86" s="214"/>
      <c r="N86" s="215"/>
      <c r="O86" s="216"/>
      <c r="P86" s="217"/>
      <c r="Q86" s="212"/>
      <c r="R86" s="212"/>
      <c r="S86" s="218"/>
      <c r="T86" s="210"/>
      <c r="U86" s="217"/>
      <c r="V86" s="212"/>
      <c r="W86" s="212"/>
      <c r="X86" s="218"/>
      <c r="Y86" s="210"/>
      <c r="Z86" s="179">
        <v>9</v>
      </c>
      <c r="AA86" s="87">
        <f>PRODUCT(Z86,36)</f>
        <v>324</v>
      </c>
      <c r="AB86" s="212">
        <v>0</v>
      </c>
      <c r="AC86" s="219">
        <f>AA86-AB86</f>
        <v>324</v>
      </c>
      <c r="AD86" s="210" t="s">
        <v>104</v>
      </c>
    </row>
    <row r="87" spans="1:30" s="28" customFormat="1" ht="120" customHeight="1" thickBot="1">
      <c r="A87" s="227"/>
      <c r="B87" s="228"/>
      <c r="C87" s="229"/>
      <c r="D87" s="230">
        <f aca="true" t="shared" si="22" ref="D87:J87">D85+D77+D37+D32</f>
        <v>120</v>
      </c>
      <c r="E87" s="231">
        <f t="shared" si="22"/>
        <v>4320</v>
      </c>
      <c r="F87" s="232">
        <f t="shared" si="22"/>
        <v>816</v>
      </c>
      <c r="G87" s="230">
        <f t="shared" si="22"/>
        <v>221</v>
      </c>
      <c r="H87" s="231">
        <f t="shared" si="22"/>
        <v>493</v>
      </c>
      <c r="I87" s="231">
        <f t="shared" si="22"/>
        <v>102</v>
      </c>
      <c r="J87" s="232">
        <f t="shared" si="22"/>
        <v>3504</v>
      </c>
      <c r="K87" s="230">
        <f>K85+K77+K31</f>
        <v>30</v>
      </c>
      <c r="L87" s="231">
        <f>L85+L77+L37+L32</f>
        <v>1080</v>
      </c>
      <c r="M87" s="231">
        <f>M85+M77+M37+M32</f>
        <v>272</v>
      </c>
      <c r="N87" s="233">
        <f>N85+N77+N31</f>
        <v>808</v>
      </c>
      <c r="O87" s="232"/>
      <c r="P87" s="230">
        <f>P85+P77+P31</f>
        <v>30</v>
      </c>
      <c r="Q87" s="231">
        <f>Q85+Q77+Q37+Q32</f>
        <v>1080</v>
      </c>
      <c r="R87" s="231">
        <f>R85+R77+R37+R32</f>
        <v>272</v>
      </c>
      <c r="S87" s="233">
        <f>S85+S77+S31</f>
        <v>808</v>
      </c>
      <c r="T87" s="232"/>
      <c r="U87" s="230">
        <f>U85+U77+U31</f>
        <v>30</v>
      </c>
      <c r="V87" s="231">
        <f>V85+V77+V37+V32</f>
        <v>1080</v>
      </c>
      <c r="W87" s="231">
        <f>W85+W77+W37+W32</f>
        <v>272</v>
      </c>
      <c r="X87" s="233">
        <f>X85+X77+X37+X32</f>
        <v>808</v>
      </c>
      <c r="Y87" s="232"/>
      <c r="Z87" s="230">
        <f>Z85+Z77+Z31</f>
        <v>30</v>
      </c>
      <c r="AA87" s="231">
        <f>AA85+AA77+AA37+AA32</f>
        <v>1080</v>
      </c>
      <c r="AB87" s="231">
        <f>AB85+AB77+AB37+AB32</f>
        <v>0</v>
      </c>
      <c r="AC87" s="233">
        <f>AC85+AC77+AC31</f>
        <v>1080</v>
      </c>
      <c r="AD87" s="232"/>
    </row>
    <row r="88" spans="1:30" s="28" customFormat="1" ht="54.75" customHeight="1">
      <c r="A88" s="31"/>
      <c r="B88" s="338"/>
      <c r="C88" s="338"/>
      <c r="D88" s="338"/>
      <c r="E88" s="338"/>
      <c r="F88" s="338"/>
      <c r="G88" s="338"/>
      <c r="H88" s="338"/>
      <c r="I88" s="338"/>
      <c r="J88" s="338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s="29" customFormat="1" ht="92.25" customHeight="1" thickBot="1">
      <c r="A89" s="339" t="s">
        <v>105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</row>
    <row r="90" spans="1:30" s="28" customFormat="1" ht="64.5" customHeight="1" thickBot="1">
      <c r="A90" s="340"/>
      <c r="B90" s="341"/>
      <c r="C90" s="341"/>
      <c r="D90" s="341"/>
      <c r="E90" s="341"/>
      <c r="F90" s="341"/>
      <c r="G90" s="341"/>
      <c r="H90" s="341"/>
      <c r="I90" s="341"/>
      <c r="J90" s="342"/>
      <c r="K90" s="343" t="s">
        <v>106</v>
      </c>
      <c r="L90" s="344"/>
      <c r="M90" s="344"/>
      <c r="N90" s="344"/>
      <c r="O90" s="345"/>
      <c r="P90" s="343" t="s">
        <v>107</v>
      </c>
      <c r="Q90" s="344"/>
      <c r="R90" s="344"/>
      <c r="S90" s="344"/>
      <c r="T90" s="345"/>
      <c r="U90" s="343" t="s">
        <v>108</v>
      </c>
      <c r="V90" s="344"/>
      <c r="W90" s="344"/>
      <c r="X90" s="344"/>
      <c r="Y90" s="345"/>
      <c r="Z90" s="343" t="s">
        <v>109</v>
      </c>
      <c r="AA90" s="344"/>
      <c r="AB90" s="344"/>
      <c r="AC90" s="344"/>
      <c r="AD90" s="345"/>
    </row>
    <row r="91" spans="1:30" s="28" customFormat="1" ht="64.5" customHeight="1">
      <c r="A91" s="352" t="s">
        <v>110</v>
      </c>
      <c r="B91" s="353"/>
      <c r="C91" s="353"/>
      <c r="D91" s="353"/>
      <c r="E91" s="353"/>
      <c r="F91" s="353"/>
      <c r="G91" s="353"/>
      <c r="H91" s="353"/>
      <c r="I91" s="353"/>
      <c r="J91" s="354"/>
      <c r="K91" s="88"/>
      <c r="L91" s="89">
        <f>SUM(N93+M92)</f>
        <v>54</v>
      </c>
      <c r="M91" s="89"/>
      <c r="N91" s="89"/>
      <c r="O91" s="90"/>
      <c r="P91" s="88"/>
      <c r="Q91" s="89">
        <f>SUM(S93+R92)</f>
        <v>54</v>
      </c>
      <c r="R91" s="89"/>
      <c r="S91" s="89"/>
      <c r="T91" s="90"/>
      <c r="U91" s="88"/>
      <c r="V91" s="89">
        <f>SUM(X93+W92)</f>
        <v>54</v>
      </c>
      <c r="W91" s="89"/>
      <c r="X91" s="89"/>
      <c r="Y91" s="90"/>
      <c r="Z91" s="88"/>
      <c r="AA91" s="89">
        <f>SUM(AC93+AB92)</f>
        <v>54</v>
      </c>
      <c r="AB91" s="89"/>
      <c r="AC91" s="89"/>
      <c r="AD91" s="90"/>
    </row>
    <row r="92" spans="1:30" s="28" customFormat="1" ht="64.5" customHeight="1">
      <c r="A92" s="352" t="s">
        <v>111</v>
      </c>
      <c r="B92" s="353"/>
      <c r="C92" s="353"/>
      <c r="D92" s="353"/>
      <c r="E92" s="353"/>
      <c r="F92" s="353"/>
      <c r="G92" s="353"/>
      <c r="H92" s="353"/>
      <c r="I92" s="353"/>
      <c r="J92" s="354"/>
      <c r="K92" s="88"/>
      <c r="L92" s="89"/>
      <c r="M92" s="89">
        <f>M87/M$27</f>
        <v>16</v>
      </c>
      <c r="N92" s="89"/>
      <c r="O92" s="90"/>
      <c r="P92" s="88"/>
      <c r="Q92" s="89"/>
      <c r="R92" s="89">
        <f>R87/R$27</f>
        <v>16</v>
      </c>
      <c r="S92" s="89"/>
      <c r="T92" s="90"/>
      <c r="U92" s="88"/>
      <c r="V92" s="89"/>
      <c r="W92" s="89">
        <f>W87/W$27</f>
        <v>16</v>
      </c>
      <c r="X92" s="89"/>
      <c r="Y92" s="90"/>
      <c r="Z92" s="88"/>
      <c r="AA92" s="89"/>
      <c r="AB92" s="89">
        <f>AB87/AB$27</f>
        <v>0</v>
      </c>
      <c r="AC92" s="89"/>
      <c r="AD92" s="90"/>
    </row>
    <row r="93" spans="1:30" s="28" customFormat="1" ht="64.5" customHeight="1" thickBot="1">
      <c r="A93" s="326" t="s">
        <v>112</v>
      </c>
      <c r="B93" s="327"/>
      <c r="C93" s="327"/>
      <c r="D93" s="327"/>
      <c r="E93" s="327"/>
      <c r="F93" s="327"/>
      <c r="G93" s="327"/>
      <c r="H93" s="327"/>
      <c r="I93" s="327"/>
      <c r="J93" s="328"/>
      <c r="K93" s="91"/>
      <c r="L93" s="92"/>
      <c r="M93" s="92"/>
      <c r="N93" s="92">
        <f>(N87-N85-162)/M$27</f>
        <v>38</v>
      </c>
      <c r="O93" s="93"/>
      <c r="P93" s="91"/>
      <c r="Q93" s="92"/>
      <c r="R93" s="92"/>
      <c r="S93" s="92">
        <f>(S87-S85-162)/R$27</f>
        <v>38</v>
      </c>
      <c r="T93" s="93"/>
      <c r="U93" s="91"/>
      <c r="V93" s="92"/>
      <c r="W93" s="92"/>
      <c r="X93" s="92">
        <f>(X87-X85-162)/W$27</f>
        <v>38</v>
      </c>
      <c r="Y93" s="93"/>
      <c r="Z93" s="91"/>
      <c r="AA93" s="92"/>
      <c r="AB93" s="92"/>
      <c r="AC93" s="92">
        <f>(AC87-AC85)/AB$27</f>
        <v>54</v>
      </c>
      <c r="AD93" s="93"/>
    </row>
    <row r="94" spans="1:30" s="28" customFormat="1" ht="64.5" customHeight="1">
      <c r="A94" s="329" t="s">
        <v>113</v>
      </c>
      <c r="B94" s="330"/>
      <c r="C94" s="330"/>
      <c r="D94" s="330"/>
      <c r="E94" s="330"/>
      <c r="F94" s="330"/>
      <c r="G94" s="330"/>
      <c r="H94" s="330"/>
      <c r="I94" s="330"/>
      <c r="J94" s="331"/>
      <c r="K94" s="94"/>
      <c r="L94" s="95"/>
      <c r="M94" s="100"/>
      <c r="N94" s="100"/>
      <c r="O94" s="96">
        <f>COUNTIF(O33:O55,"кр")</f>
        <v>0</v>
      </c>
      <c r="P94" s="99"/>
      <c r="Q94" s="100"/>
      <c r="R94" s="100"/>
      <c r="S94" s="100"/>
      <c r="T94" s="96">
        <f>COUNTIF(T33:T55,"кр")</f>
        <v>1</v>
      </c>
      <c r="U94" s="99"/>
      <c r="V94" s="100"/>
      <c r="W94" s="100"/>
      <c r="X94" s="100"/>
      <c r="Y94" s="96">
        <f>COUNTIF(Y33:Y55,"кр")</f>
        <v>1</v>
      </c>
      <c r="Z94" s="99"/>
      <c r="AA94" s="100"/>
      <c r="AB94" s="100"/>
      <c r="AC94" s="100"/>
      <c r="AD94" s="96">
        <f>COUNTIF(AD33:AD55,"кр")</f>
        <v>0</v>
      </c>
    </row>
    <row r="95" spans="1:30" s="28" customFormat="1" ht="64.5" customHeight="1" thickBot="1">
      <c r="A95" s="332" t="s">
        <v>114</v>
      </c>
      <c r="B95" s="333"/>
      <c r="C95" s="333"/>
      <c r="D95" s="333"/>
      <c r="E95" s="333"/>
      <c r="F95" s="333"/>
      <c r="G95" s="333"/>
      <c r="H95" s="333"/>
      <c r="I95" s="333"/>
      <c r="J95" s="334"/>
      <c r="K95" s="97"/>
      <c r="L95" s="98"/>
      <c r="M95" s="282"/>
      <c r="N95" s="282"/>
      <c r="O95" s="283">
        <f>COUNTIF(O34:O56,"кп")</f>
        <v>0</v>
      </c>
      <c r="P95" s="284"/>
      <c r="Q95" s="282"/>
      <c r="R95" s="282"/>
      <c r="S95" s="282"/>
      <c r="T95" s="283">
        <f>COUNTIF(T34:T56,"кп")</f>
        <v>0</v>
      </c>
      <c r="U95" s="284"/>
      <c r="V95" s="282"/>
      <c r="W95" s="282"/>
      <c r="X95" s="282"/>
      <c r="Y95" s="283">
        <f>COUNTIF(Y34:Y56,"кп")</f>
        <v>0</v>
      </c>
      <c r="Z95" s="284"/>
      <c r="AA95" s="282"/>
      <c r="AB95" s="282"/>
      <c r="AC95" s="282"/>
      <c r="AD95" s="283">
        <f>COUNTIF(AD34:AD56,"кп")</f>
        <v>0</v>
      </c>
    </row>
    <row r="96" spans="1:30" s="28" customFormat="1" ht="64.5" customHeight="1">
      <c r="A96" s="335" t="s">
        <v>115</v>
      </c>
      <c r="B96" s="336"/>
      <c r="C96" s="336"/>
      <c r="D96" s="336"/>
      <c r="E96" s="336"/>
      <c r="F96" s="336"/>
      <c r="G96" s="336"/>
      <c r="H96" s="336"/>
      <c r="I96" s="336"/>
      <c r="J96" s="337"/>
      <c r="K96" s="99"/>
      <c r="L96" s="100"/>
      <c r="M96" s="100"/>
      <c r="N96" s="100"/>
      <c r="O96" s="96">
        <f>COUNTIF(O33:O55,"зач")+COUNTIF(O78:O86,"зач")+O94+O95</f>
        <v>7</v>
      </c>
      <c r="P96" s="99"/>
      <c r="Q96" s="100"/>
      <c r="R96" s="100"/>
      <c r="S96" s="100"/>
      <c r="T96" s="96">
        <f>COUNTIF(T33:T55,"зач")+COUNTIF(T78:T86,"зач")+T94+T95</f>
        <v>7</v>
      </c>
      <c r="U96" s="99"/>
      <c r="V96" s="100"/>
      <c r="W96" s="100"/>
      <c r="X96" s="100"/>
      <c r="Y96" s="96">
        <f>COUNTIF(Y33:Y55,"зач")+COUNTIF(Y78:Y86,"зач")+Y94+Y95</f>
        <v>5</v>
      </c>
      <c r="Z96" s="99"/>
      <c r="AA96" s="100"/>
      <c r="AB96" s="100"/>
      <c r="AC96" s="100"/>
      <c r="AD96" s="96">
        <f>COUNTIF(AD33:AD55,"зач")+COUNTIF(AD78:AD86,"зач")+AD94+AD95</f>
        <v>2</v>
      </c>
    </row>
    <row r="97" spans="1:30" s="28" customFormat="1" ht="64.5" customHeight="1" thickBot="1">
      <c r="A97" s="326" t="s">
        <v>116</v>
      </c>
      <c r="B97" s="327"/>
      <c r="C97" s="327"/>
      <c r="D97" s="327"/>
      <c r="E97" s="327"/>
      <c r="F97" s="327"/>
      <c r="G97" s="327"/>
      <c r="H97" s="327"/>
      <c r="I97" s="327"/>
      <c r="J97" s="328"/>
      <c r="K97" s="91"/>
      <c r="L97" s="92"/>
      <c r="M97" s="92"/>
      <c r="N97" s="92"/>
      <c r="O97" s="93">
        <f>COUNTIF(O33:O55,"экз")+COUNTIF(O78:O86,"экз")</f>
        <v>3</v>
      </c>
      <c r="P97" s="91"/>
      <c r="Q97" s="92"/>
      <c r="R97" s="92"/>
      <c r="S97" s="92"/>
      <c r="T97" s="93">
        <f>COUNTIF(T33:T55,"экз")+COUNTIF(T78:T86,"экз")</f>
        <v>3</v>
      </c>
      <c r="U97" s="91"/>
      <c r="V97" s="92"/>
      <c r="W97" s="92"/>
      <c r="X97" s="92"/>
      <c r="Y97" s="93">
        <f>COUNTIF(Y33:Y55,"экз")+COUNTIF(Y78:Y86,"экз")</f>
        <v>3</v>
      </c>
      <c r="Z97" s="91"/>
      <c r="AA97" s="92"/>
      <c r="AB97" s="92"/>
      <c r="AC97" s="92"/>
      <c r="AD97" s="93">
        <f>COUNTIF(AD33:AD55,"экз")+COUNTIF(AD78:AD86,"экз")</f>
        <v>0</v>
      </c>
    </row>
    <row r="98" spans="1:30" s="27" customFormat="1" ht="64.5" customHeight="1" thickBot="1">
      <c r="A98" s="326" t="s">
        <v>117</v>
      </c>
      <c r="B98" s="327"/>
      <c r="C98" s="327"/>
      <c r="D98" s="327"/>
      <c r="E98" s="327"/>
      <c r="F98" s="327"/>
      <c r="G98" s="327"/>
      <c r="H98" s="327"/>
      <c r="I98" s="327"/>
      <c r="J98" s="328"/>
      <c r="K98" s="91">
        <f>K87</f>
        <v>30</v>
      </c>
      <c r="L98" s="92"/>
      <c r="M98" s="92"/>
      <c r="N98" s="92"/>
      <c r="O98" s="93"/>
      <c r="P98" s="91">
        <f>P87</f>
        <v>30</v>
      </c>
      <c r="Q98" s="98"/>
      <c r="R98" s="98"/>
      <c r="S98" s="98"/>
      <c r="T98" s="101"/>
      <c r="U98" s="91">
        <f>U87</f>
        <v>30</v>
      </c>
      <c r="V98" s="92"/>
      <c r="W98" s="92"/>
      <c r="X98" s="92"/>
      <c r="Y98" s="93"/>
      <c r="Z98" s="91">
        <f>Z87</f>
        <v>30</v>
      </c>
      <c r="AA98" s="102"/>
      <c r="AB98" s="102"/>
      <c r="AC98" s="102"/>
      <c r="AD98" s="103"/>
    </row>
    <row r="99" spans="1:30" s="27" customFormat="1" ht="64.5" customHeight="1" thickBot="1">
      <c r="A99" s="349" t="s">
        <v>118</v>
      </c>
      <c r="B99" s="350"/>
      <c r="C99" s="350"/>
      <c r="D99" s="350"/>
      <c r="E99" s="350"/>
      <c r="F99" s="350"/>
      <c r="G99" s="350"/>
      <c r="H99" s="350"/>
      <c r="I99" s="350"/>
      <c r="J99" s="351"/>
      <c r="K99" s="104"/>
      <c r="L99" s="105"/>
      <c r="M99" s="105"/>
      <c r="N99" s="105"/>
      <c r="O99" s="105">
        <f>K98+P98</f>
        <v>60</v>
      </c>
      <c r="P99" s="105"/>
      <c r="Q99" s="105"/>
      <c r="R99" s="105"/>
      <c r="S99" s="105"/>
      <c r="T99" s="106"/>
      <c r="U99" s="104"/>
      <c r="V99" s="105"/>
      <c r="W99" s="105"/>
      <c r="X99" s="105"/>
      <c r="Y99" s="105">
        <f>U98+Z98</f>
        <v>60</v>
      </c>
      <c r="Z99" s="105"/>
      <c r="AA99" s="105"/>
      <c r="AB99" s="105"/>
      <c r="AC99" s="105"/>
      <c r="AD99" s="106"/>
    </row>
    <row r="100" spans="1:82" s="25" customFormat="1" ht="60" customHeight="1">
      <c r="A100" s="346" t="s">
        <v>119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s="25" customFormat="1" ht="60" customHeight="1">
      <c r="A101" s="348"/>
      <c r="B101" s="348"/>
      <c r="C101" s="348"/>
      <c r="D101" s="348"/>
      <c r="E101" s="348"/>
      <c r="F101" s="348"/>
      <c r="G101" s="348"/>
      <c r="H101" s="348"/>
      <c r="I101" s="348"/>
      <c r="J101" s="348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s="25" customFormat="1" ht="60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2:82" s="6" customFormat="1" ht="90" customHeight="1">
      <c r="B103" s="325" t="s">
        <v>120</v>
      </c>
      <c r="C103" s="325"/>
      <c r="D103" s="325"/>
      <c r="E103" s="325"/>
      <c r="F103" s="325"/>
      <c r="G103" s="325"/>
      <c r="H103" s="325"/>
      <c r="I103" s="325"/>
      <c r="K103" s="19"/>
      <c r="L103" s="19"/>
      <c r="M103" s="18"/>
      <c r="N103" s="17"/>
      <c r="O103" s="21" t="s">
        <v>121</v>
      </c>
      <c r="U103" s="7"/>
      <c r="V103" s="7"/>
      <c r="W103" s="8"/>
      <c r="X103" s="8"/>
      <c r="AE103" s="8"/>
      <c r="AF103" s="8"/>
      <c r="AG103" s="8"/>
      <c r="AH103" s="8"/>
      <c r="AI103" s="7"/>
      <c r="AJ103" s="7"/>
      <c r="AK103" s="7"/>
      <c r="AL103" s="7"/>
      <c r="AM103" s="8"/>
      <c r="AN103" s="8"/>
      <c r="AO103" s="8"/>
      <c r="AP103" s="8"/>
      <c r="AQ103" s="8"/>
      <c r="AR103" s="8"/>
      <c r="AS103" s="8"/>
      <c r="AT103" s="8"/>
      <c r="AU103" s="7"/>
      <c r="AV103" s="7"/>
      <c r="AW103" s="7"/>
      <c r="AX103" s="7"/>
      <c r="AY103" s="8"/>
      <c r="AZ103" s="8"/>
      <c r="BA103" s="8"/>
      <c r="BB103" s="8"/>
      <c r="BC103" s="8"/>
      <c r="BD103" s="8"/>
      <c r="BE103" s="8"/>
      <c r="BF103" s="8"/>
      <c r="BG103" s="7"/>
      <c r="BH103" s="7"/>
      <c r="BI103" s="7"/>
      <c r="BJ103" s="7"/>
      <c r="BK103" s="8"/>
      <c r="BL103" s="8"/>
      <c r="BM103" s="8"/>
      <c r="BN103" s="8"/>
      <c r="BO103" s="8"/>
      <c r="BP103" s="8"/>
      <c r="BQ103" s="8"/>
      <c r="BR103" s="8"/>
      <c r="BS103" s="7"/>
      <c r="BT103" s="7"/>
      <c r="BU103" s="7"/>
      <c r="BV103" s="7"/>
      <c r="BW103" s="8"/>
      <c r="BX103" s="8"/>
      <c r="BY103" s="8"/>
      <c r="BZ103" s="8"/>
      <c r="CA103" s="8"/>
      <c r="CB103" s="8"/>
      <c r="CC103" s="8"/>
      <c r="CD103" s="8"/>
    </row>
    <row r="104" spans="2:82" s="6" customFormat="1" ht="66" customHeight="1">
      <c r="B104" s="20"/>
      <c r="J104" s="7"/>
      <c r="K104" s="24"/>
      <c r="L104" s="23"/>
      <c r="M104" s="22"/>
      <c r="N104" s="17"/>
      <c r="O104" s="21"/>
      <c r="P104" s="7"/>
      <c r="Q104" s="7"/>
      <c r="R104" s="8"/>
      <c r="S104" s="7"/>
      <c r="T104" s="7"/>
      <c r="U104" s="7"/>
      <c r="V104" s="7"/>
      <c r="W104" s="8"/>
      <c r="X104" s="8"/>
      <c r="AE104" s="8"/>
      <c r="AF104" s="8"/>
      <c r="AG104" s="8"/>
      <c r="AH104" s="8"/>
      <c r="AI104" s="7"/>
      <c r="AJ104" s="7"/>
      <c r="AK104" s="7"/>
      <c r="AL104" s="7"/>
      <c r="AM104" s="8"/>
      <c r="AN104" s="8"/>
      <c r="AO104" s="8"/>
      <c r="AP104" s="8"/>
      <c r="AQ104" s="8"/>
      <c r="AR104" s="8"/>
      <c r="AS104" s="8"/>
      <c r="AT104" s="8"/>
      <c r="AU104" s="7"/>
      <c r="AV104" s="7"/>
      <c r="AW104" s="7"/>
      <c r="AX104" s="7"/>
      <c r="AY104" s="8"/>
      <c r="AZ104" s="8"/>
      <c r="BA104" s="8"/>
      <c r="BB104" s="8"/>
      <c r="BC104" s="8"/>
      <c r="BD104" s="8"/>
      <c r="BE104" s="8"/>
      <c r="BF104" s="8"/>
      <c r="BG104" s="7"/>
      <c r="BH104" s="7"/>
      <c r="BI104" s="7"/>
      <c r="BJ104" s="7"/>
      <c r="BK104" s="8"/>
      <c r="BL104" s="8"/>
      <c r="BM104" s="8"/>
      <c r="BN104" s="8"/>
      <c r="BO104" s="8"/>
      <c r="BP104" s="8"/>
      <c r="BQ104" s="8"/>
      <c r="BR104" s="8"/>
      <c r="BS104" s="7"/>
      <c r="BT104" s="7"/>
      <c r="BU104" s="7"/>
      <c r="BV104" s="7"/>
      <c r="BW104" s="8"/>
      <c r="BX104" s="8"/>
      <c r="BY104" s="8"/>
      <c r="BZ104" s="8"/>
      <c r="CA104" s="8"/>
      <c r="CB104" s="8"/>
      <c r="CC104" s="8"/>
      <c r="CD104" s="8"/>
    </row>
    <row r="105" spans="1:30" s="6" customFormat="1" ht="62.25" customHeight="1">
      <c r="A105" s="12"/>
      <c r="B105" s="11" t="s">
        <v>123</v>
      </c>
      <c r="C105" s="11"/>
      <c r="D105" s="11"/>
      <c r="E105" s="11"/>
      <c r="F105" s="11"/>
      <c r="G105" s="11"/>
      <c r="H105" s="11"/>
      <c r="I105" s="11"/>
      <c r="J105" s="11"/>
      <c r="K105" s="10"/>
      <c r="L105" s="10"/>
      <c r="M105" s="10"/>
      <c r="N105" s="8"/>
      <c r="O105" s="9" t="s">
        <v>124</v>
      </c>
      <c r="P105" s="8"/>
      <c r="Q105" s="8"/>
      <c r="R105" s="8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60" customHeight="1"/>
    <row r="107" spans="2:15" ht="95.25" customHeight="1">
      <c r="B107" s="11" t="s">
        <v>125</v>
      </c>
      <c r="C107" s="7"/>
      <c r="D107" s="7"/>
      <c r="H107" s="7"/>
      <c r="J107" s="7"/>
      <c r="K107" s="118"/>
      <c r="L107" s="118"/>
      <c r="M107" s="118"/>
      <c r="O107" s="9" t="s">
        <v>126</v>
      </c>
    </row>
    <row r="108" spans="2:15" ht="60" customHeight="1">
      <c r="B108" s="11"/>
      <c r="C108" s="7"/>
      <c r="D108" s="7"/>
      <c r="H108" s="7"/>
      <c r="J108" s="7"/>
      <c r="K108" s="17"/>
      <c r="L108" s="17"/>
      <c r="M108" s="17"/>
      <c r="O108" s="9"/>
    </row>
    <row r="109" spans="2:82" s="6" customFormat="1" ht="121.5" customHeight="1">
      <c r="B109" s="20" t="s">
        <v>183</v>
      </c>
      <c r="K109" s="19"/>
      <c r="L109" s="19"/>
      <c r="M109" s="18"/>
      <c r="N109" s="17"/>
      <c r="O109" s="13" t="s">
        <v>122</v>
      </c>
      <c r="U109" s="7"/>
      <c r="V109" s="7"/>
      <c r="W109" s="8"/>
      <c r="X109" s="8"/>
      <c r="AE109" s="8"/>
      <c r="AF109" s="8"/>
      <c r="AG109" s="8"/>
      <c r="AH109" s="8"/>
      <c r="AI109" s="7"/>
      <c r="AJ109" s="7"/>
      <c r="AK109" s="7"/>
      <c r="AL109" s="7"/>
      <c r="AM109" s="8"/>
      <c r="AN109" s="8"/>
      <c r="AO109" s="8"/>
      <c r="AP109" s="8"/>
      <c r="AQ109" s="8"/>
      <c r="AR109" s="8"/>
      <c r="AS109" s="8"/>
      <c r="AT109" s="8"/>
      <c r="AU109" s="7"/>
      <c r="AV109" s="7"/>
      <c r="AW109" s="7"/>
      <c r="AX109" s="7"/>
      <c r="AY109" s="8"/>
      <c r="AZ109" s="8"/>
      <c r="BA109" s="8"/>
      <c r="BB109" s="8"/>
      <c r="BC109" s="8"/>
      <c r="BD109" s="8"/>
      <c r="BE109" s="8"/>
      <c r="BF109" s="8"/>
      <c r="BG109" s="7"/>
      <c r="BH109" s="7"/>
      <c r="BI109" s="7"/>
      <c r="BJ109" s="7"/>
      <c r="BK109" s="8"/>
      <c r="BL109" s="8"/>
      <c r="BM109" s="8"/>
      <c r="BN109" s="8"/>
      <c r="BO109" s="8"/>
      <c r="BP109" s="8"/>
      <c r="BQ109" s="8"/>
      <c r="BR109" s="8"/>
      <c r="BS109" s="7"/>
      <c r="BT109" s="7"/>
      <c r="BU109" s="7"/>
      <c r="BV109" s="7"/>
      <c r="BW109" s="8"/>
      <c r="BX109" s="8"/>
      <c r="BY109" s="8"/>
      <c r="BZ109" s="8"/>
      <c r="CA109" s="8"/>
      <c r="CB109" s="8"/>
      <c r="CC109" s="8"/>
      <c r="CD109" s="8"/>
    </row>
    <row r="110" spans="1:30" s="6" customFormat="1" ht="90" customHeight="1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6" customFormat="1" ht="90" customHeight="1">
      <c r="A111" s="12"/>
      <c r="B111" s="9" t="s">
        <v>184</v>
      </c>
      <c r="C111" s="8"/>
      <c r="D111" s="8"/>
      <c r="F111" s="8"/>
      <c r="G111" s="8"/>
      <c r="H111" s="7"/>
      <c r="I111" s="7"/>
      <c r="J111" s="15"/>
      <c r="K111" s="14"/>
      <c r="L111" s="14"/>
      <c r="M111" s="14"/>
      <c r="N111" s="8"/>
      <c r="O111" s="13" t="s">
        <v>160</v>
      </c>
      <c r="Q111" s="8"/>
      <c r="R111" s="8"/>
      <c r="S111" s="7"/>
      <c r="AD111" s="7"/>
    </row>
    <row r="112" spans="1:30" s="6" customFormat="1" ht="90" customHeight="1">
      <c r="A112" s="12"/>
      <c r="B112" s="8"/>
      <c r="C112" s="8"/>
      <c r="D112" s="8"/>
      <c r="E112" s="8"/>
      <c r="F112" s="8"/>
      <c r="G112" s="8"/>
      <c r="H112" s="7"/>
      <c r="I112" s="7"/>
      <c r="J112" s="7"/>
      <c r="K112" s="7"/>
      <c r="L112" s="8"/>
      <c r="M112" s="8"/>
      <c r="N112" s="8"/>
      <c r="O112" s="8"/>
      <c r="P112" s="8"/>
      <c r="Q112" s="8"/>
      <c r="R112" s="8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60" customHeight="1"/>
    <row r="114" ht="60" customHeight="1"/>
    <row r="115" ht="60" customHeight="1"/>
    <row r="116" ht="60" customHeight="1"/>
    <row r="117" ht="60" customHeight="1"/>
    <row r="118" ht="60" customHeight="1"/>
    <row r="119" ht="60" customHeight="1"/>
    <row r="120" spans="2:82" s="5" customFormat="1" ht="60" customHeight="1"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2:82" s="5" customFormat="1" ht="60" customHeight="1"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2:82" s="5" customFormat="1" ht="60" customHeight="1"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2:82" s="5" customFormat="1" ht="60" customHeight="1"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2:82" s="5" customFormat="1" ht="60" customHeight="1"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2:82" s="5" customFormat="1" ht="60" customHeight="1"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2:82" s="5" customFormat="1" ht="60" customHeight="1"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2:82" s="5" customFormat="1" ht="60" customHeight="1"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2:82" s="5" customFormat="1" ht="60" customHeight="1"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2:82" s="5" customFormat="1" ht="60" customHeight="1"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2:82" s="5" customFormat="1" ht="60" customHeight="1"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2:82" s="5" customFormat="1" ht="60" customHeight="1"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2:82" s="5" customFormat="1" ht="60" customHeight="1"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2:82" s="5" customFormat="1" ht="60" customHeight="1"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2:82" s="5" customFormat="1" ht="60" customHeight="1"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2:82" s="5" customFormat="1" ht="60" customHeight="1"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2:82" s="5" customFormat="1" ht="60" customHeight="1"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2:82" s="5" customFormat="1" ht="60" customHeight="1"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2:82" s="5" customFormat="1" ht="60" customHeight="1"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2:82" s="5" customFormat="1" ht="60" customHeight="1"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2:82" s="5" customFormat="1" ht="60" customHeight="1"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2:82" s="5" customFormat="1" ht="60" customHeight="1"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2:82" s="5" customFormat="1" ht="60" customHeight="1"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2:82" s="5" customFormat="1" ht="60" customHeight="1"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2:82" s="5" customFormat="1" ht="60" customHeight="1"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2:82" s="5" customFormat="1" ht="60" customHeight="1"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2:82" s="5" customFormat="1" ht="60" customHeight="1"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2:82" s="5" customFormat="1" ht="60" customHeight="1"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2:82" s="5" customFormat="1" ht="60" customHeight="1"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2:82" s="5" customFormat="1" ht="60" customHeight="1"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2:82" s="5" customFormat="1" ht="60" customHeight="1"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2:82" s="5" customFormat="1" ht="60" customHeight="1"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2:82" s="5" customFormat="1" ht="60" customHeight="1"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2:82" s="5" customFormat="1" ht="60" customHeight="1"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2:82" s="5" customFormat="1" ht="60" customHeight="1"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2:82" s="5" customFormat="1" ht="60" customHeight="1"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2:82" s="5" customFormat="1" ht="60" customHeight="1"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2:82" s="5" customFormat="1" ht="60" customHeight="1"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2:82" s="5" customFormat="1" ht="60" customHeight="1"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2:82" s="5" customFormat="1" ht="60" customHeight="1"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2:82" s="5" customFormat="1" ht="60" customHeight="1"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2:82" s="5" customFormat="1" ht="60" customHeight="1"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2:82" s="5" customFormat="1" ht="60" customHeight="1"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2:82" s="5" customFormat="1" ht="60" customHeight="1"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2:82" s="5" customFormat="1" ht="60" customHeight="1"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2:82" s="5" customFormat="1" ht="60" customHeight="1"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2:82" s="5" customFormat="1" ht="60" customHeight="1"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2:82" s="5" customFormat="1" ht="60" customHeight="1"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2:82" s="5" customFormat="1" ht="60" customHeight="1"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2:82" s="5" customFormat="1" ht="60" customHeight="1"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2:82" s="5" customFormat="1" ht="60" customHeight="1"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2:82" s="5" customFormat="1" ht="60" customHeight="1"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2:82" s="5" customFormat="1" ht="60" customHeight="1"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2:82" s="5" customFormat="1" ht="60" customHeight="1"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2:82" s="5" customFormat="1" ht="60" customHeight="1"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2:82" s="5" customFormat="1" ht="60" customHeight="1"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2:82" s="5" customFormat="1" ht="60" customHeight="1"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2:82" s="5" customFormat="1" ht="60" customHeight="1"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2:82" s="5" customFormat="1" ht="60" customHeight="1"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2:82" s="5" customFormat="1" ht="60" customHeight="1"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2:82" s="5" customFormat="1" ht="60" customHeight="1"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2:82" s="5" customFormat="1" ht="60" customHeight="1"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2:82" s="5" customFormat="1" ht="60" customHeight="1"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2:82" s="5" customFormat="1" ht="60" customHeight="1"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2:82" s="5" customFormat="1" ht="60" customHeight="1"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2:82" s="5" customFormat="1" ht="60" customHeight="1"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2:82" s="5" customFormat="1" ht="60" customHeight="1"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2:82" s="5" customFormat="1" ht="60" customHeight="1"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2:82" s="5" customFormat="1" ht="60" customHeight="1"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2:82" s="5" customFormat="1" ht="60" customHeight="1"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2:82" s="5" customFormat="1" ht="60" customHeight="1"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2:82" s="5" customFormat="1" ht="60" customHeight="1"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2:82" s="5" customFormat="1" ht="60" customHeight="1"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2:82" s="5" customFormat="1" ht="60" customHeight="1"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2:82" s="5" customFormat="1" ht="60" customHeight="1"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2:82" s="5" customFormat="1" ht="60" customHeight="1"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2:82" s="5" customFormat="1" ht="60" customHeight="1"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2:82" s="5" customFormat="1" ht="60" customHeight="1"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2:82" s="5" customFormat="1" ht="60" customHeight="1"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2:82" s="5" customFormat="1" ht="60" customHeight="1"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2:82" s="5" customFormat="1" ht="60" customHeight="1"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2:82" s="5" customFormat="1" ht="60" customHeight="1"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2:82" s="5" customFormat="1" ht="60" customHeight="1"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2:82" s="5" customFormat="1" ht="60" customHeight="1"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2:82" s="5" customFormat="1" ht="60" customHeight="1"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2:82" s="5" customFormat="1" ht="60" customHeight="1"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2:82" s="5" customFormat="1" ht="60" customHeight="1"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2:82" s="5" customFormat="1" ht="60" customHeight="1"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2:82" s="5" customFormat="1" ht="60" customHeight="1"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2:82" s="5" customFormat="1" ht="60" customHeight="1"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2:82" s="5" customFormat="1" ht="60" customHeight="1"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2:82" s="5" customFormat="1" ht="60" customHeight="1"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2:82" s="5" customFormat="1" ht="60" customHeight="1"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2:82" s="5" customFormat="1" ht="60" customHeight="1"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2:82" s="5" customFormat="1" ht="60" customHeight="1"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2:82" s="5" customFormat="1" ht="60" customHeight="1"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2:82" s="5" customFormat="1" ht="60" customHeight="1"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2:82" s="5" customFormat="1" ht="60" customHeight="1"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2:82" s="5" customFormat="1" ht="60" customHeight="1"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2:82" s="5" customFormat="1" ht="60" customHeight="1"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2:82" s="5" customFormat="1" ht="60" customHeight="1"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2:82" s="5" customFormat="1" ht="60" customHeight="1"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5" customFormat="1" ht="60" customHeight="1"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5" customFormat="1" ht="60" customHeight="1"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5" customFormat="1" ht="60" customHeight="1"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5" customFormat="1" ht="60" customHeight="1"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5" customFormat="1" ht="60" customHeight="1"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5" customFormat="1" ht="60" customHeight="1"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5" customFormat="1" ht="60" customHeight="1"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5" customFormat="1" ht="60" customHeight="1"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5" customFormat="1" ht="60" customHeight="1"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5" customFormat="1" ht="60" customHeight="1"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5" customFormat="1" ht="60" customHeight="1"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5" customFormat="1" ht="60" customHeight="1"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5" customFormat="1" ht="60" customHeight="1"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5" customFormat="1" ht="60" customHeight="1"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5" customFormat="1" ht="60" customHeight="1"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5" customFormat="1" ht="60" customHeight="1"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5" customFormat="1" ht="60" customHeight="1"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5" customFormat="1" ht="60" customHeight="1"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5" customFormat="1" ht="60" customHeight="1"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5" customFormat="1" ht="60" customHeight="1"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5" customFormat="1" ht="60" customHeight="1"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5" customFormat="1" ht="60" customHeight="1"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5" customFormat="1" ht="60" customHeight="1"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5" customFormat="1" ht="60" customHeight="1"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5" customFormat="1" ht="60" customHeight="1"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5" customFormat="1" ht="60" customHeight="1"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5" customFormat="1" ht="60" customHeight="1"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5" customFormat="1" ht="60" customHeight="1"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5" customFormat="1" ht="60" customHeight="1"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5" customFormat="1" ht="60" customHeight="1"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5" customFormat="1" ht="60" customHeight="1"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5" customFormat="1" ht="60" customHeight="1"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5" customFormat="1" ht="60" customHeight="1"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5" customFormat="1" ht="60" customHeight="1"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5" customFormat="1" ht="60" customHeight="1"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5" customFormat="1" ht="60" customHeight="1"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5" customFormat="1" ht="60" customHeight="1"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5" customFormat="1" ht="60" customHeight="1"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5" customFormat="1" ht="60" customHeight="1"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5" customFormat="1" ht="60" customHeight="1"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5" customFormat="1" ht="60" customHeight="1"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5" customFormat="1" ht="60" customHeight="1"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5" customFormat="1" ht="60" customHeight="1"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5" customFormat="1" ht="60" customHeight="1"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5" customFormat="1" ht="60" customHeight="1"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5" customFormat="1" ht="60" customHeight="1"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5" customFormat="1" ht="60" customHeight="1"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5" customFormat="1" ht="60" customHeight="1"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5" customFormat="1" ht="60" customHeight="1"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5" customFormat="1" ht="60" customHeight="1"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5" customFormat="1" ht="60" customHeight="1"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5" customFormat="1" ht="60" customHeight="1"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5" customFormat="1" ht="60" customHeight="1"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5" customFormat="1" ht="60" customHeight="1"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5" customFormat="1" ht="60" customHeight="1"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5" customFormat="1" ht="60" customHeight="1"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5" customFormat="1" ht="60" customHeight="1"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5" customFormat="1" ht="60" customHeight="1"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5" customFormat="1" ht="60" customHeight="1"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5" customFormat="1" ht="60" customHeight="1"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5" customFormat="1" ht="60" customHeight="1"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5" customFormat="1" ht="60" customHeight="1"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5" customFormat="1" ht="60" customHeight="1"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5" customFormat="1" ht="60" customHeight="1"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5" customFormat="1" ht="60" customHeight="1"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5" customFormat="1" ht="60" customHeight="1"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5" customFormat="1" ht="60" customHeight="1"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5" customFormat="1" ht="60" customHeight="1"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5" customFormat="1" ht="60" customHeight="1"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5" customFormat="1" ht="60" customHeight="1"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5" customFormat="1" ht="60" customHeight="1"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5" customFormat="1" ht="60" customHeight="1"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2:82" s="5" customFormat="1" ht="60" customHeight="1"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2:82" s="5" customFormat="1" ht="60" customHeight="1"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2:82" s="5" customFormat="1" ht="60" customHeight="1"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2:82" s="5" customFormat="1" ht="60" customHeight="1"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2:82" s="5" customFormat="1" ht="60" customHeight="1"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2:82" s="5" customFormat="1" ht="60" customHeight="1"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2:82" s="5" customFormat="1" ht="60" customHeight="1"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2:82" s="5" customFormat="1" ht="60" customHeight="1"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2:82" s="5" customFormat="1" ht="60" customHeight="1"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2:82" s="5" customFormat="1" ht="60" customHeight="1"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2:82" s="5" customFormat="1" ht="60" customHeight="1"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2:82" s="5" customFormat="1" ht="60" customHeight="1"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2:82" s="5" customFormat="1" ht="60" customHeight="1"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2:82" s="5" customFormat="1" ht="60" customHeight="1"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2:82" s="5" customFormat="1" ht="60" customHeight="1"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2:82" s="5" customFormat="1" ht="60" customHeight="1"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2:82" s="5" customFormat="1" ht="60" customHeight="1"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2:82" s="5" customFormat="1" ht="60" customHeight="1"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2:82" s="5" customFormat="1" ht="60" customHeight="1"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2:82" s="5" customFormat="1" ht="60" customHeight="1"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2:82" s="5" customFormat="1" ht="60" customHeight="1"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2:82" s="5" customFormat="1" ht="60" customHeight="1"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2:82" s="5" customFormat="1" ht="60" customHeight="1"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2:82" s="5" customFormat="1" ht="60" customHeight="1"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2:82" s="5" customFormat="1" ht="60" customHeight="1"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2:82" s="5" customFormat="1" ht="60" customHeight="1"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2:82" s="5" customFormat="1" ht="60" customHeight="1"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2:82" s="5" customFormat="1" ht="60" customHeight="1"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2:82" s="5" customFormat="1" ht="60" customHeight="1"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2:82" s="5" customFormat="1" ht="60" customHeight="1"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2:82" s="5" customFormat="1" ht="60" customHeight="1"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2:82" s="5" customFormat="1" ht="60" customHeight="1"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2:82" s="5" customFormat="1" ht="60" customHeight="1"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2:82" s="5" customFormat="1" ht="60" customHeight="1"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2:82" s="5" customFormat="1" ht="60" customHeight="1"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2:82" s="5" customFormat="1" ht="60" customHeight="1"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</sheetData>
  <sheetProtection/>
  <mergeCells count="59">
    <mergeCell ref="A100:J101"/>
    <mergeCell ref="A98:J98"/>
    <mergeCell ref="A99:J99"/>
    <mergeCell ref="A91:J91"/>
    <mergeCell ref="A92:J92"/>
    <mergeCell ref="A97:J97"/>
    <mergeCell ref="B88:J88"/>
    <mergeCell ref="A89:AD89"/>
    <mergeCell ref="A90:J90"/>
    <mergeCell ref="K90:O90"/>
    <mergeCell ref="P90:T90"/>
    <mergeCell ref="U90:Y90"/>
    <mergeCell ref="Z90:AD90"/>
    <mergeCell ref="L29:L30"/>
    <mergeCell ref="N29:N30"/>
    <mergeCell ref="D29:D30"/>
    <mergeCell ref="E29:E30"/>
    <mergeCell ref="F29:F30"/>
    <mergeCell ref="B103:I103"/>
    <mergeCell ref="A93:J93"/>
    <mergeCell ref="A94:J94"/>
    <mergeCell ref="A95:J95"/>
    <mergeCell ref="A96:J96"/>
    <mergeCell ref="K28:N28"/>
    <mergeCell ref="O28:O30"/>
    <mergeCell ref="P28:S28"/>
    <mergeCell ref="T28:T30"/>
    <mergeCell ref="M29:M30"/>
    <mergeCell ref="R29:R30"/>
    <mergeCell ref="S29:S30"/>
    <mergeCell ref="P29:P30"/>
    <mergeCell ref="Q29:Q30"/>
    <mergeCell ref="K29:K30"/>
    <mergeCell ref="U27:V27"/>
    <mergeCell ref="X27:Y27"/>
    <mergeCell ref="AD28:AD30"/>
    <mergeCell ref="AA29:AA30"/>
    <mergeCell ref="AB29:AB30"/>
    <mergeCell ref="AC29:AC30"/>
    <mergeCell ref="A25:AD25"/>
    <mergeCell ref="A27:A30"/>
    <mergeCell ref="B27:B30"/>
    <mergeCell ref="C27:C30"/>
    <mergeCell ref="D27:F28"/>
    <mergeCell ref="G27:J28"/>
    <mergeCell ref="K27:L27"/>
    <mergeCell ref="N27:O27"/>
    <mergeCell ref="P27:Q27"/>
    <mergeCell ref="S27:T27"/>
    <mergeCell ref="Z27:AA27"/>
    <mergeCell ref="AC27:AD27"/>
    <mergeCell ref="V29:V30"/>
    <mergeCell ref="W29:W30"/>
    <mergeCell ref="X29:X30"/>
    <mergeCell ref="Z28:AC28"/>
    <mergeCell ref="U28:X28"/>
    <mergeCell ref="Y28:Y30"/>
    <mergeCell ref="Z29:Z30"/>
    <mergeCell ref="U29:U30"/>
  </mergeCells>
  <printOptions horizontalCentered="1"/>
  <pageMargins left="0.3937007874015748" right="0.1968503937007874" top="0" bottom="0" header="0.3937007874015748" footer="0.3937007874015748"/>
  <pageSetup fitToWidth="0" fitToHeight="1" horizontalDpi="600" verticalDpi="600" orientation="portrait" paperSize="8" scale="13" r:id="rId2"/>
  <headerFooter alignWithMargins="0">
    <oddFooter>&amp;R&amp;F</oddFooter>
  </headerFooter>
  <rowBreaks count="2" manualBreakCount="2">
    <brk id="46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"/>
  <sheetViews>
    <sheetView showGridLines="0" zoomScale="80" zoomScaleNormal="80" zoomScaleSheetLayoutView="90" zoomScalePageLayoutView="0" workbookViewId="0" topLeftCell="A1">
      <selection activeCell="BD4" sqref="BD4"/>
    </sheetView>
  </sheetViews>
  <sheetFormatPr defaultColWidth="10.140625" defaultRowHeight="15"/>
  <cols>
    <col min="1" max="1" width="2.8515625" style="125" customWidth="1"/>
    <col min="2" max="2" width="7.140625" style="125" customWidth="1"/>
    <col min="3" max="11" width="3.140625" style="125" customWidth="1"/>
    <col min="12" max="25" width="3.28125" style="125" customWidth="1"/>
    <col min="26" max="33" width="3.140625" style="125" customWidth="1"/>
    <col min="34" max="34" width="4.00390625" style="125" customWidth="1"/>
    <col min="35" max="35" width="3.421875" style="125" customWidth="1"/>
    <col min="36" max="37" width="3.140625" style="125" customWidth="1"/>
    <col min="38" max="38" width="3.8515625" style="125" customWidth="1"/>
    <col min="39" max="54" width="3.140625" style="125" customWidth="1"/>
    <col min="55" max="55" width="1.8515625" style="125" customWidth="1"/>
    <col min="56" max="56" width="6.28125" style="125" customWidth="1"/>
    <col min="57" max="58" width="5.421875" style="125" customWidth="1"/>
    <col min="59" max="59" width="6.421875" style="125" customWidth="1"/>
    <col min="60" max="60" width="6.7109375" style="125" customWidth="1"/>
    <col min="61" max="61" width="7.421875" style="125" customWidth="1"/>
    <col min="62" max="16384" width="10.140625" style="125" customWidth="1"/>
  </cols>
  <sheetData>
    <row r="1" spans="1:61" ht="34.5" customHeight="1">
      <c r="A1" s="359" t="s">
        <v>127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126"/>
      <c r="BD1" s="360" t="s">
        <v>128</v>
      </c>
      <c r="BE1" s="360"/>
      <c r="BF1" s="360"/>
      <c r="BG1" s="360"/>
      <c r="BH1" s="360"/>
      <c r="BI1" s="360"/>
    </row>
    <row r="2" spans="2:61" s="127" customFormat="1" ht="13.5" thickBot="1">
      <c r="B2" s="22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128"/>
      <c r="BD2" s="133"/>
      <c r="BE2" s="134"/>
      <c r="BF2" s="133"/>
      <c r="BG2" s="133"/>
      <c r="BH2" s="133"/>
      <c r="BI2" s="133" t="s">
        <v>0</v>
      </c>
    </row>
    <row r="3" spans="1:61" s="127" customFormat="1" ht="13.5" thickBot="1">
      <c r="A3" s="135"/>
      <c r="B3" s="136" t="s">
        <v>129</v>
      </c>
      <c r="C3" s="137">
        <v>1</v>
      </c>
      <c r="D3" s="138">
        <v>2</v>
      </c>
      <c r="E3" s="138">
        <v>3</v>
      </c>
      <c r="F3" s="138">
        <v>4</v>
      </c>
      <c r="G3" s="138">
        <v>5</v>
      </c>
      <c r="H3" s="138">
        <v>6</v>
      </c>
      <c r="I3" s="138">
        <v>7</v>
      </c>
      <c r="J3" s="138">
        <v>8</v>
      </c>
      <c r="K3" s="138">
        <v>9</v>
      </c>
      <c r="L3" s="138">
        <v>10</v>
      </c>
      <c r="M3" s="138">
        <v>11</v>
      </c>
      <c r="N3" s="138">
        <v>12</v>
      </c>
      <c r="O3" s="138">
        <v>13</v>
      </c>
      <c r="P3" s="138">
        <v>14</v>
      </c>
      <c r="Q3" s="138">
        <v>15</v>
      </c>
      <c r="R3" s="138">
        <v>16</v>
      </c>
      <c r="S3" s="138">
        <v>17</v>
      </c>
      <c r="T3" s="138">
        <v>18</v>
      </c>
      <c r="U3" s="138">
        <v>19</v>
      </c>
      <c r="V3" s="138">
        <v>20</v>
      </c>
      <c r="W3" s="138">
        <v>21</v>
      </c>
      <c r="X3" s="138">
        <v>22</v>
      </c>
      <c r="Y3" s="138">
        <v>23</v>
      </c>
      <c r="Z3" s="139">
        <v>1</v>
      </c>
      <c r="AA3" s="138">
        <v>2</v>
      </c>
      <c r="AB3" s="138">
        <v>3</v>
      </c>
      <c r="AC3" s="138">
        <v>4</v>
      </c>
      <c r="AD3" s="138">
        <v>5</v>
      </c>
      <c r="AE3" s="138">
        <v>6</v>
      </c>
      <c r="AF3" s="138">
        <v>7</v>
      </c>
      <c r="AG3" s="138">
        <v>8</v>
      </c>
      <c r="AH3" s="138">
        <v>9</v>
      </c>
      <c r="AI3" s="138">
        <v>10</v>
      </c>
      <c r="AJ3" s="138">
        <v>11</v>
      </c>
      <c r="AK3" s="138">
        <v>12</v>
      </c>
      <c r="AL3" s="138">
        <v>13</v>
      </c>
      <c r="AM3" s="138">
        <v>14</v>
      </c>
      <c r="AN3" s="138">
        <v>15</v>
      </c>
      <c r="AO3" s="138">
        <v>16</v>
      </c>
      <c r="AP3" s="138">
        <v>17</v>
      </c>
      <c r="AQ3" s="138">
        <v>18</v>
      </c>
      <c r="AR3" s="138">
        <v>19</v>
      </c>
      <c r="AS3" s="138">
        <v>20</v>
      </c>
      <c r="AT3" s="138">
        <v>21</v>
      </c>
      <c r="AU3" s="138">
        <v>22</v>
      </c>
      <c r="AV3" s="138">
        <v>23</v>
      </c>
      <c r="AW3" s="138">
        <v>24</v>
      </c>
      <c r="AX3" s="138">
        <v>25</v>
      </c>
      <c r="AY3" s="138">
        <v>26</v>
      </c>
      <c r="AZ3" s="138">
        <v>27</v>
      </c>
      <c r="BA3" s="138">
        <v>28</v>
      </c>
      <c r="BB3" s="138">
        <v>29</v>
      </c>
      <c r="BC3" s="136"/>
      <c r="BD3" s="140" t="s">
        <v>130</v>
      </c>
      <c r="BE3" s="141" t="s">
        <v>131</v>
      </c>
      <c r="BF3" s="142" t="s">
        <v>132</v>
      </c>
      <c r="BG3" s="141" t="s">
        <v>133</v>
      </c>
      <c r="BH3" s="142" t="s">
        <v>134</v>
      </c>
      <c r="BI3" s="143" t="s">
        <v>135</v>
      </c>
    </row>
    <row r="4" spans="1:61" s="127" customFormat="1" ht="13.5" thickBot="1">
      <c r="A4" s="362" t="s">
        <v>136</v>
      </c>
      <c r="B4" s="144">
        <v>1</v>
      </c>
      <c r="C4" s="145" t="s">
        <v>137</v>
      </c>
      <c r="D4" s="145" t="s">
        <v>137</v>
      </c>
      <c r="E4" s="145" t="s">
        <v>137</v>
      </c>
      <c r="F4" s="145" t="s">
        <v>137</v>
      </c>
      <c r="G4" s="145" t="s">
        <v>137</v>
      </c>
      <c r="H4" s="145" t="s">
        <v>137</v>
      </c>
      <c r="I4" s="145" t="s">
        <v>137</v>
      </c>
      <c r="J4" s="145" t="s">
        <v>137</v>
      </c>
      <c r="K4" s="145" t="s">
        <v>137</v>
      </c>
      <c r="L4" s="145" t="s">
        <v>137</v>
      </c>
      <c r="M4" s="145" t="s">
        <v>137</v>
      </c>
      <c r="N4" s="145" t="s">
        <v>137</v>
      </c>
      <c r="O4" s="145" t="s">
        <v>137</v>
      </c>
      <c r="P4" s="145" t="s">
        <v>137</v>
      </c>
      <c r="Q4" s="145" t="s">
        <v>137</v>
      </c>
      <c r="R4" s="145" t="s">
        <v>137</v>
      </c>
      <c r="S4" s="145" t="s">
        <v>137</v>
      </c>
      <c r="T4" s="161" t="s">
        <v>131</v>
      </c>
      <c r="U4" s="161" t="s">
        <v>131</v>
      </c>
      <c r="V4" s="161" t="s">
        <v>131</v>
      </c>
      <c r="W4" s="161" t="s">
        <v>131</v>
      </c>
      <c r="X4" s="164" t="s">
        <v>134</v>
      </c>
      <c r="Y4" s="164" t="s">
        <v>134</v>
      </c>
      <c r="Z4" s="146" t="s">
        <v>137</v>
      </c>
      <c r="AA4" s="146" t="s">
        <v>137</v>
      </c>
      <c r="AB4" s="146" t="s">
        <v>137</v>
      </c>
      <c r="AC4" s="146" t="s">
        <v>137</v>
      </c>
      <c r="AD4" s="146" t="s">
        <v>137</v>
      </c>
      <c r="AE4" s="146" t="s">
        <v>137</v>
      </c>
      <c r="AF4" s="146" t="s">
        <v>137</v>
      </c>
      <c r="AG4" s="146" t="s">
        <v>137</v>
      </c>
      <c r="AH4" s="146" t="s">
        <v>137</v>
      </c>
      <c r="AI4" s="146" t="s">
        <v>137</v>
      </c>
      <c r="AJ4" s="146" t="s">
        <v>137</v>
      </c>
      <c r="AK4" s="146" t="s">
        <v>137</v>
      </c>
      <c r="AL4" s="146" t="s">
        <v>137</v>
      </c>
      <c r="AM4" s="146" t="s">
        <v>137</v>
      </c>
      <c r="AN4" s="146" t="s">
        <v>137</v>
      </c>
      <c r="AO4" s="146" t="s">
        <v>137</v>
      </c>
      <c r="AP4" s="146" t="s">
        <v>137</v>
      </c>
      <c r="AQ4" s="161" t="s">
        <v>131</v>
      </c>
      <c r="AR4" s="161" t="s">
        <v>131</v>
      </c>
      <c r="AS4" s="161" t="s">
        <v>131</v>
      </c>
      <c r="AT4" s="146" t="s">
        <v>132</v>
      </c>
      <c r="AU4" s="146" t="s">
        <v>132</v>
      </c>
      <c r="AV4" s="146" t="s">
        <v>132</v>
      </c>
      <c r="AW4" s="146" t="s">
        <v>132</v>
      </c>
      <c r="AX4" s="164" t="s">
        <v>134</v>
      </c>
      <c r="AY4" s="164" t="s">
        <v>134</v>
      </c>
      <c r="AZ4" s="164" t="s">
        <v>134</v>
      </c>
      <c r="BA4" s="164" t="s">
        <v>134</v>
      </c>
      <c r="BB4" s="166" t="s">
        <v>134</v>
      </c>
      <c r="BC4" s="147"/>
      <c r="BD4" s="148">
        <f>COUNTIF(C4:BB4,"Т")+COUNTIF(C4:BB4,"Т/П")</f>
        <v>34</v>
      </c>
      <c r="BE4" s="149">
        <f>COUNTIF(C4:BB4,"Э")</f>
        <v>7</v>
      </c>
      <c r="BF4" s="149">
        <f>COUNTIF(C4:BB4,"П")</f>
        <v>4</v>
      </c>
      <c r="BG4" s="149">
        <f>COUNTIF(C4:BB4,"В")</f>
        <v>0</v>
      </c>
      <c r="BH4" s="149">
        <f>COUNTIF(C4:BB4,"К")</f>
        <v>7</v>
      </c>
      <c r="BI4" s="150">
        <f>SUM(BD4:BH4)</f>
        <v>52</v>
      </c>
    </row>
    <row r="5" spans="1:61" s="127" customFormat="1" ht="13.5" thickBot="1">
      <c r="A5" s="363"/>
      <c r="B5" s="151">
        <v>2</v>
      </c>
      <c r="C5" s="152" t="s">
        <v>138</v>
      </c>
      <c r="D5" s="153" t="s">
        <v>138</v>
      </c>
      <c r="E5" s="153" t="s">
        <v>138</v>
      </c>
      <c r="F5" s="153" t="s">
        <v>138</v>
      </c>
      <c r="G5" s="153" t="s">
        <v>138</v>
      </c>
      <c r="H5" s="153" t="s">
        <v>138</v>
      </c>
      <c r="I5" s="153" t="s">
        <v>138</v>
      </c>
      <c r="J5" s="153" t="s">
        <v>138</v>
      </c>
      <c r="K5" s="153" t="s">
        <v>138</v>
      </c>
      <c r="L5" s="153" t="s">
        <v>138</v>
      </c>
      <c r="M5" s="153" t="s">
        <v>138</v>
      </c>
      <c r="N5" s="153" t="s">
        <v>138</v>
      </c>
      <c r="O5" s="153" t="s">
        <v>138</v>
      </c>
      <c r="P5" s="153" t="s">
        <v>138</v>
      </c>
      <c r="Q5" s="153" t="s">
        <v>138</v>
      </c>
      <c r="R5" s="153" t="s">
        <v>138</v>
      </c>
      <c r="S5" s="153" t="s">
        <v>138</v>
      </c>
      <c r="T5" s="162" t="s">
        <v>131</v>
      </c>
      <c r="U5" s="162" t="s">
        <v>131</v>
      </c>
      <c r="V5" s="162" t="s">
        <v>131</v>
      </c>
      <c r="W5" s="162" t="s">
        <v>131</v>
      </c>
      <c r="X5" s="165" t="s">
        <v>134</v>
      </c>
      <c r="Y5" s="165" t="s">
        <v>134</v>
      </c>
      <c r="Z5" s="153" t="s">
        <v>137</v>
      </c>
      <c r="AA5" s="153" t="s">
        <v>137</v>
      </c>
      <c r="AB5" s="153" t="s">
        <v>137</v>
      </c>
      <c r="AC5" s="153" t="s">
        <v>137</v>
      </c>
      <c r="AD5" s="146" t="s">
        <v>137</v>
      </c>
      <c r="AE5" s="153" t="s">
        <v>137</v>
      </c>
      <c r="AF5" s="153" t="s">
        <v>137</v>
      </c>
      <c r="AG5" s="153" t="s">
        <v>137</v>
      </c>
      <c r="AH5" s="153" t="s">
        <v>137</v>
      </c>
      <c r="AI5" s="153" t="s">
        <v>137</v>
      </c>
      <c r="AJ5" s="153" t="s">
        <v>137</v>
      </c>
      <c r="AK5" s="153" t="s">
        <v>137</v>
      </c>
      <c r="AL5" s="153" t="s">
        <v>137</v>
      </c>
      <c r="AM5" s="153" t="s">
        <v>137</v>
      </c>
      <c r="AN5" s="153" t="s">
        <v>137</v>
      </c>
      <c r="AO5" s="163" t="s">
        <v>133</v>
      </c>
      <c r="AP5" s="163" t="s">
        <v>133</v>
      </c>
      <c r="AQ5" s="163" t="s">
        <v>133</v>
      </c>
      <c r="AR5" s="163" t="s">
        <v>133</v>
      </c>
      <c r="AS5" s="163" t="s">
        <v>133</v>
      </c>
      <c r="AT5" s="163" t="s">
        <v>133</v>
      </c>
      <c r="AU5" s="165" t="s">
        <v>134</v>
      </c>
      <c r="AV5" s="165" t="s">
        <v>134</v>
      </c>
      <c r="AW5" s="165" t="s">
        <v>134</v>
      </c>
      <c r="AX5" s="165" t="s">
        <v>134</v>
      </c>
      <c r="AY5" s="165" t="s">
        <v>134</v>
      </c>
      <c r="AZ5" s="165" t="s">
        <v>134</v>
      </c>
      <c r="BA5" s="165" t="s">
        <v>134</v>
      </c>
      <c r="BB5" s="167" t="s">
        <v>134</v>
      </c>
      <c r="BC5" s="147"/>
      <c r="BD5" s="169">
        <f>COUNTIF(C5:BB5,"Т")+COUNTIF(C5:BB5,"Т/П")</f>
        <v>32</v>
      </c>
      <c r="BE5" s="154">
        <f>COUNTIF(C5:BB5,"Э")</f>
        <v>4</v>
      </c>
      <c r="BF5" s="154">
        <v>10</v>
      </c>
      <c r="BG5" s="154">
        <f>COUNTIF(C5:BB5,"В")</f>
        <v>6</v>
      </c>
      <c r="BH5" s="154">
        <f>COUNTIF(C5:BB5,"К")</f>
        <v>10</v>
      </c>
      <c r="BI5" s="155">
        <f>SUM(BD5:BH5)-BF5</f>
        <v>52</v>
      </c>
    </row>
    <row r="6" spans="1:61" s="127" customFormat="1" ht="13.5" thickBot="1">
      <c r="A6" s="135"/>
      <c r="B6" s="156" t="s">
        <v>129</v>
      </c>
      <c r="C6" s="157">
        <v>1</v>
      </c>
      <c r="D6" s="157">
        <v>2</v>
      </c>
      <c r="E6" s="157">
        <v>3</v>
      </c>
      <c r="F6" s="157">
        <v>4</v>
      </c>
      <c r="G6" s="157">
        <v>5</v>
      </c>
      <c r="H6" s="157">
        <v>6</v>
      </c>
      <c r="I6" s="157">
        <v>7</v>
      </c>
      <c r="J6" s="157">
        <v>8</v>
      </c>
      <c r="K6" s="157">
        <v>9</v>
      </c>
      <c r="L6" s="157">
        <v>10</v>
      </c>
      <c r="M6" s="157">
        <v>11</v>
      </c>
      <c r="N6" s="157">
        <v>12</v>
      </c>
      <c r="O6" s="157">
        <v>13</v>
      </c>
      <c r="P6" s="157">
        <v>14</v>
      </c>
      <c r="Q6" s="157">
        <v>15</v>
      </c>
      <c r="R6" s="157">
        <v>16</v>
      </c>
      <c r="S6" s="157">
        <v>17</v>
      </c>
      <c r="T6" s="157">
        <v>18</v>
      </c>
      <c r="U6" s="157">
        <v>19</v>
      </c>
      <c r="V6" s="157">
        <v>20</v>
      </c>
      <c r="W6" s="157">
        <v>21</v>
      </c>
      <c r="X6" s="157">
        <v>22</v>
      </c>
      <c r="Y6" s="157">
        <v>23</v>
      </c>
      <c r="Z6" s="157">
        <v>24</v>
      </c>
      <c r="AA6" s="157">
        <v>25</v>
      </c>
      <c r="AB6" s="157">
        <v>26</v>
      </c>
      <c r="AC6" s="157">
        <v>27</v>
      </c>
      <c r="AD6" s="146" t="s">
        <v>137</v>
      </c>
      <c r="AE6" s="157">
        <v>29</v>
      </c>
      <c r="AF6" s="157">
        <v>30</v>
      </c>
      <c r="AG6" s="157">
        <v>31</v>
      </c>
      <c r="AH6" s="157">
        <v>32</v>
      </c>
      <c r="AI6" s="157">
        <v>33</v>
      </c>
      <c r="AJ6" s="157">
        <v>34</v>
      </c>
      <c r="AK6" s="157">
        <v>35</v>
      </c>
      <c r="AL6" s="157">
        <v>36</v>
      </c>
      <c r="AM6" s="157">
        <v>37</v>
      </c>
      <c r="AN6" s="157">
        <v>38</v>
      </c>
      <c r="AO6" s="157">
        <v>39</v>
      </c>
      <c r="AP6" s="157">
        <v>40</v>
      </c>
      <c r="AQ6" s="157">
        <v>41</v>
      </c>
      <c r="AR6" s="157">
        <v>42</v>
      </c>
      <c r="AS6" s="157">
        <v>43</v>
      </c>
      <c r="AT6" s="157">
        <v>44</v>
      </c>
      <c r="AU6" s="157">
        <v>45</v>
      </c>
      <c r="AV6" s="157">
        <v>46</v>
      </c>
      <c r="AW6" s="157">
        <v>47</v>
      </c>
      <c r="AX6" s="157">
        <v>48</v>
      </c>
      <c r="AY6" s="157">
        <v>49</v>
      </c>
      <c r="AZ6" s="157">
        <v>50</v>
      </c>
      <c r="BA6" s="157">
        <v>51</v>
      </c>
      <c r="BB6" s="157">
        <v>52</v>
      </c>
      <c r="BC6" s="158"/>
      <c r="BD6" s="159">
        <f aca="true" t="shared" si="0" ref="BD6:BI6">SUM(BD4:BD5)</f>
        <v>66</v>
      </c>
      <c r="BE6" s="159">
        <f t="shared" si="0"/>
        <v>11</v>
      </c>
      <c r="BF6" s="159">
        <f t="shared" si="0"/>
        <v>14</v>
      </c>
      <c r="BG6" s="159">
        <f t="shared" si="0"/>
        <v>6</v>
      </c>
      <c r="BH6" s="159">
        <f t="shared" si="0"/>
        <v>17</v>
      </c>
      <c r="BI6" s="160">
        <f t="shared" si="0"/>
        <v>104</v>
      </c>
    </row>
    <row r="7" spans="54:61" s="129" customFormat="1" ht="12" customHeight="1">
      <c r="BB7" s="364" t="s">
        <v>0</v>
      </c>
      <c r="BC7" s="364"/>
      <c r="BD7" s="130"/>
      <c r="BE7" s="131"/>
      <c r="BF7" s="131"/>
      <c r="BG7" s="131"/>
      <c r="BH7" s="131"/>
      <c r="BI7" s="131"/>
    </row>
    <row r="8" spans="3:53" s="135" customFormat="1" ht="12.75" customHeight="1">
      <c r="C8" s="170" t="s">
        <v>138</v>
      </c>
      <c r="D8" s="171" t="s">
        <v>139</v>
      </c>
      <c r="E8" s="171"/>
      <c r="F8" s="171"/>
      <c r="G8" s="171"/>
      <c r="H8" s="171"/>
      <c r="I8" s="171"/>
      <c r="J8" s="171"/>
      <c r="K8" s="171"/>
      <c r="L8" s="171" t="s">
        <v>138</v>
      </c>
      <c r="M8" s="357" t="s">
        <v>140</v>
      </c>
      <c r="N8" s="358"/>
      <c r="O8" s="358"/>
      <c r="P8" s="358"/>
      <c r="Q8" s="358"/>
      <c r="R8" s="358"/>
      <c r="S8" s="358"/>
      <c r="T8" s="358"/>
      <c r="U8" s="358"/>
      <c r="V8" s="170" t="s">
        <v>131</v>
      </c>
      <c r="W8" s="171" t="s">
        <v>141</v>
      </c>
      <c r="X8" s="171"/>
      <c r="Y8" s="171"/>
      <c r="Z8" s="171"/>
      <c r="AA8" s="171"/>
      <c r="AB8" s="171"/>
      <c r="AC8" s="171"/>
      <c r="AD8" s="170"/>
      <c r="AE8" s="170"/>
      <c r="AF8" s="170" t="s">
        <v>132</v>
      </c>
      <c r="AG8" s="171" t="s">
        <v>142</v>
      </c>
      <c r="AH8" s="171"/>
      <c r="AI8" s="171"/>
      <c r="AJ8" s="171"/>
      <c r="AK8" s="171" t="s">
        <v>133</v>
      </c>
      <c r="AL8" s="355" t="s">
        <v>143</v>
      </c>
      <c r="AM8" s="356"/>
      <c r="AN8" s="356"/>
      <c r="AO8" s="356"/>
      <c r="AP8" s="356"/>
      <c r="AQ8" s="356"/>
      <c r="AR8" s="356"/>
      <c r="AS8" s="356"/>
      <c r="AT8" s="356"/>
      <c r="AU8" s="356"/>
      <c r="AV8" s="171"/>
      <c r="AW8" s="170" t="s">
        <v>134</v>
      </c>
      <c r="AX8" s="171" t="s">
        <v>144</v>
      </c>
      <c r="AY8" s="171"/>
      <c r="AZ8" s="171"/>
      <c r="BA8" s="171"/>
    </row>
    <row r="9" spans="13:53" ht="12.75" customHeight="1">
      <c r="M9" s="358"/>
      <c r="N9" s="358"/>
      <c r="O9" s="358"/>
      <c r="P9" s="358"/>
      <c r="Q9" s="358"/>
      <c r="R9" s="358"/>
      <c r="S9" s="358"/>
      <c r="T9" s="358"/>
      <c r="U9" s="358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172"/>
      <c r="AW9" s="172"/>
      <c r="AX9" s="172"/>
      <c r="AY9" s="172"/>
      <c r="AZ9" s="172"/>
      <c r="BA9" s="172"/>
    </row>
    <row r="10" spans="13:21" ht="12.75" customHeight="1">
      <c r="M10" s="168"/>
      <c r="N10" s="168"/>
      <c r="O10" s="168"/>
      <c r="P10" s="168"/>
      <c r="Q10" s="168"/>
      <c r="R10" s="168"/>
      <c r="S10" s="168"/>
      <c r="T10" s="168"/>
      <c r="U10" s="168"/>
    </row>
    <row r="11" spans="33:34" ht="12.75" customHeight="1">
      <c r="AG11" s="132"/>
      <c r="AH11" s="132"/>
    </row>
  </sheetData>
  <sheetProtection/>
  <mergeCells count="8">
    <mergeCell ref="AL8:AU9"/>
    <mergeCell ref="M8:U9"/>
    <mergeCell ref="A1:BB1"/>
    <mergeCell ref="BD1:BI1"/>
    <mergeCell ref="C2:Y2"/>
    <mergeCell ref="Z2:BB2"/>
    <mergeCell ref="A4:A5"/>
    <mergeCell ref="BB7:BC7"/>
  </mergeCells>
  <printOptions horizontalCentered="1"/>
  <pageMargins left="0.3937007874015748" right="0.1968503937007874" top="0.7901234567901234" bottom="0.1968503937007874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GeasMuire</dc:creator>
  <cp:keywords/>
  <dc:description/>
  <cp:lastModifiedBy>Анна Пилюгина</cp:lastModifiedBy>
  <cp:lastPrinted>2016-06-20T09:53:55Z</cp:lastPrinted>
  <dcterms:created xsi:type="dcterms:W3CDTF">2015-09-02T10:28:38Z</dcterms:created>
  <dcterms:modified xsi:type="dcterms:W3CDTF">2018-03-18T07:33:41Z</dcterms:modified>
  <cp:category/>
  <cp:version/>
  <cp:contentType/>
  <cp:contentStatus/>
</cp:coreProperties>
</file>